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tabRatio="661" firstSheet="1" activeTab="8"/>
  </bookViews>
  <sheets>
    <sheet name="SALUD DEL NIÑO" sheetId="1" r:id="rId1"/>
    <sheet name="ORIGEN NIÑO" sheetId="8" r:id="rId2"/>
    <sheet name="SALUD DEL ADOLESCENTE" sheetId="4" r:id="rId3"/>
    <sheet name="ORIGEN ADOLESCENTE" sheetId="9" r:id="rId4"/>
    <sheet name="SALUD DE LA MUJER" sheetId="5" r:id="rId5"/>
    <sheet name="ORIGEN MUJER" sheetId="10" r:id="rId6"/>
    <sheet name="SALUD DEL HOMBRE" sheetId="6" r:id="rId7"/>
    <sheet name="ORIGEN HOMBRE" sheetId="11" r:id="rId8"/>
    <sheet name="SALUD DEL ADULTO MAYOR " sheetId="7" r:id="rId9"/>
    <sheet name="ORIGEN ADULTO MAYOR" sheetId="12" r:id="rId10"/>
  </sheets>
  <externalReferences>
    <externalReference r:id="rId11"/>
  </externalReferences>
  <definedNames>
    <definedName name="Consulta_desde_simo" localSheetId="3">'ORIGEN ADOLESCENTE'!$B$7:$AF$33</definedName>
    <definedName name="Consulta_desde_simo" localSheetId="9">'ORIGEN ADULTO MAYOR'!$B$7:$AN$33</definedName>
    <definedName name="Consulta_desde_simo" localSheetId="7">'ORIGEN HOMBRE'!$B$7:$AP$33</definedName>
    <definedName name="Consulta_desde_simo" localSheetId="5">'ORIGEN MUJER'!$B$7:$BJ$33</definedName>
    <definedName name="Consulta_desde_simo" localSheetId="1">'ORIGEN NIÑO'!$B$7:$AQ$33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B6" i="12"/>
  <c r="B6" i="11"/>
  <c r="B6" i="10"/>
  <c r="B6" i="9"/>
  <c r="F42" i="7" l="1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41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72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10" i="7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72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41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10" i="6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65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34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03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72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41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10" i="5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72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41" i="4"/>
  <c r="F11" i="4"/>
  <c r="F12" i="4"/>
  <c r="F13" i="4"/>
  <c r="F14" i="4"/>
  <c r="F15" i="4"/>
  <c r="G15" i="4" s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0" i="4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34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03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72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0" i="1"/>
  <c r="G10" i="1" s="1"/>
  <c r="F233" i="5" l="1"/>
  <c r="F128" i="7" l="1"/>
  <c r="F128" i="6"/>
  <c r="F221" i="5"/>
  <c r="G221" i="5" s="1"/>
  <c r="G104" i="7" l="1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03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72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1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10" i="7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03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72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41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10" i="6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196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65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34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03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72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41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10" i="5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72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41" i="4"/>
  <c r="G11" i="4"/>
  <c r="G12" i="4"/>
  <c r="G13" i="4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10" i="4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34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3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4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C103" i="5" l="1"/>
  <c r="D103" i="5" s="1"/>
  <c r="E103" i="5" s="1"/>
  <c r="C42" i="4" l="1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41" i="4"/>
  <c r="C10" i="1" l="1"/>
  <c r="D10" i="1" s="1"/>
  <c r="E10" i="1" s="1"/>
  <c r="H10" i="1" l="1"/>
  <c r="I10" i="1" s="1"/>
  <c r="C135" i="5" l="1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34" i="5"/>
  <c r="C11" i="1"/>
  <c r="D11" i="1" s="1"/>
  <c r="E11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  <c r="C18" i="1"/>
  <c r="D18" i="1" s="1"/>
  <c r="E18" i="1" s="1"/>
  <c r="C19" i="1"/>
  <c r="D19" i="1" s="1"/>
  <c r="E19" i="1" s="1"/>
  <c r="C20" i="1"/>
  <c r="D20" i="1" s="1"/>
  <c r="E20" i="1" s="1"/>
  <c r="C21" i="1"/>
  <c r="D21" i="1" s="1"/>
  <c r="E21" i="1" s="1"/>
  <c r="C22" i="1"/>
  <c r="D22" i="1" s="1"/>
  <c r="E22" i="1" s="1"/>
  <c r="C23" i="1"/>
  <c r="D23" i="1" s="1"/>
  <c r="E23" i="1" s="1"/>
  <c r="C24" i="1"/>
  <c r="D24" i="1" s="1"/>
  <c r="E24" i="1" s="1"/>
  <c r="C25" i="1"/>
  <c r="D25" i="1" s="1"/>
  <c r="E25" i="1" s="1"/>
  <c r="C26" i="1"/>
  <c r="D26" i="1" s="1"/>
  <c r="E26" i="1" s="1"/>
  <c r="C27" i="1"/>
  <c r="D27" i="1" s="1"/>
  <c r="E27" i="1" s="1"/>
  <c r="C28" i="1"/>
  <c r="D28" i="1" s="1"/>
  <c r="E28" i="1" s="1"/>
  <c r="C29" i="1"/>
  <c r="D29" i="1" s="1"/>
  <c r="E29" i="1" s="1"/>
  <c r="C30" i="1"/>
  <c r="D30" i="1" s="1"/>
  <c r="E30" i="1" s="1"/>
  <c r="C31" i="1"/>
  <c r="D31" i="1" s="1"/>
  <c r="E31" i="1" s="1"/>
  <c r="C32" i="1"/>
  <c r="D32" i="1" s="1"/>
  <c r="E32" i="1" s="1"/>
  <c r="C33" i="1"/>
  <c r="D33" i="1" s="1"/>
  <c r="E33" i="1" s="1"/>
  <c r="C34" i="1"/>
  <c r="D34" i="1" s="1"/>
  <c r="E34" i="1" s="1"/>
  <c r="C35" i="1"/>
  <c r="D35" i="1" s="1"/>
  <c r="C104" i="7" l="1"/>
  <c r="D104" i="7" s="1"/>
  <c r="E104" i="7" s="1"/>
  <c r="C105" i="7"/>
  <c r="D105" i="7" s="1"/>
  <c r="E105" i="7" s="1"/>
  <c r="C106" i="7"/>
  <c r="D106" i="7" s="1"/>
  <c r="E106" i="7" s="1"/>
  <c r="C107" i="7"/>
  <c r="D107" i="7" s="1"/>
  <c r="E107" i="7" s="1"/>
  <c r="C108" i="7"/>
  <c r="D108" i="7" s="1"/>
  <c r="E108" i="7" s="1"/>
  <c r="C109" i="7"/>
  <c r="D109" i="7" s="1"/>
  <c r="E109" i="7" s="1"/>
  <c r="C110" i="7"/>
  <c r="D110" i="7" s="1"/>
  <c r="E110" i="7" s="1"/>
  <c r="C111" i="7"/>
  <c r="D111" i="7" s="1"/>
  <c r="E111" i="7" s="1"/>
  <c r="C112" i="7"/>
  <c r="D112" i="7" s="1"/>
  <c r="E112" i="7" s="1"/>
  <c r="C113" i="7"/>
  <c r="D113" i="7" s="1"/>
  <c r="E113" i="7" s="1"/>
  <c r="C114" i="7"/>
  <c r="D114" i="7" s="1"/>
  <c r="E114" i="7" s="1"/>
  <c r="C115" i="7"/>
  <c r="D115" i="7" s="1"/>
  <c r="E115" i="7" s="1"/>
  <c r="C116" i="7"/>
  <c r="D116" i="7" s="1"/>
  <c r="E116" i="7" s="1"/>
  <c r="C117" i="7"/>
  <c r="D117" i="7" s="1"/>
  <c r="E117" i="7" s="1"/>
  <c r="C118" i="7"/>
  <c r="D118" i="7" s="1"/>
  <c r="E118" i="7" s="1"/>
  <c r="C119" i="7"/>
  <c r="D119" i="7" s="1"/>
  <c r="E119" i="7" s="1"/>
  <c r="C120" i="7"/>
  <c r="D120" i="7" s="1"/>
  <c r="E120" i="7" s="1"/>
  <c r="C121" i="7"/>
  <c r="D121" i="7" s="1"/>
  <c r="E121" i="7" s="1"/>
  <c r="C122" i="7"/>
  <c r="D122" i="7" s="1"/>
  <c r="E122" i="7" s="1"/>
  <c r="C123" i="7"/>
  <c r="D123" i="7" s="1"/>
  <c r="E123" i="7" s="1"/>
  <c r="C124" i="7"/>
  <c r="D124" i="7" s="1"/>
  <c r="E124" i="7" s="1"/>
  <c r="C125" i="7"/>
  <c r="D125" i="7" s="1"/>
  <c r="E125" i="7" s="1"/>
  <c r="C126" i="7"/>
  <c r="D126" i="7" s="1"/>
  <c r="E126" i="7" s="1"/>
  <c r="C127" i="7"/>
  <c r="D127" i="7" s="1"/>
  <c r="E127" i="7" s="1"/>
  <c r="D128" i="7"/>
  <c r="E128" i="7" s="1"/>
  <c r="C103" i="7"/>
  <c r="D103" i="7" s="1"/>
  <c r="E103" i="7" s="1"/>
  <c r="C73" i="7"/>
  <c r="D73" i="7" s="1"/>
  <c r="E73" i="7" s="1"/>
  <c r="C74" i="7"/>
  <c r="D74" i="7" s="1"/>
  <c r="E74" i="7" s="1"/>
  <c r="C75" i="7"/>
  <c r="D75" i="7" s="1"/>
  <c r="E75" i="7" s="1"/>
  <c r="C76" i="7"/>
  <c r="D76" i="7" s="1"/>
  <c r="E76" i="7" s="1"/>
  <c r="C77" i="7"/>
  <c r="D77" i="7" s="1"/>
  <c r="E77" i="7" s="1"/>
  <c r="C78" i="7"/>
  <c r="D78" i="7" s="1"/>
  <c r="E78" i="7" s="1"/>
  <c r="C79" i="7"/>
  <c r="D79" i="7" s="1"/>
  <c r="E79" i="7" s="1"/>
  <c r="C80" i="7"/>
  <c r="D80" i="7" s="1"/>
  <c r="E80" i="7" s="1"/>
  <c r="C81" i="7"/>
  <c r="D81" i="7" s="1"/>
  <c r="E81" i="7" s="1"/>
  <c r="C82" i="7"/>
  <c r="D82" i="7" s="1"/>
  <c r="E82" i="7" s="1"/>
  <c r="C83" i="7"/>
  <c r="D83" i="7" s="1"/>
  <c r="E83" i="7" s="1"/>
  <c r="C84" i="7"/>
  <c r="D84" i="7" s="1"/>
  <c r="E84" i="7" s="1"/>
  <c r="C85" i="7"/>
  <c r="D85" i="7" s="1"/>
  <c r="E85" i="7" s="1"/>
  <c r="C86" i="7"/>
  <c r="D86" i="7" s="1"/>
  <c r="E86" i="7" s="1"/>
  <c r="C87" i="7"/>
  <c r="D87" i="7" s="1"/>
  <c r="E87" i="7" s="1"/>
  <c r="C88" i="7"/>
  <c r="D88" i="7" s="1"/>
  <c r="E88" i="7" s="1"/>
  <c r="C89" i="7"/>
  <c r="D89" i="7" s="1"/>
  <c r="E89" i="7" s="1"/>
  <c r="C90" i="7"/>
  <c r="D90" i="7" s="1"/>
  <c r="E90" i="7" s="1"/>
  <c r="C91" i="7"/>
  <c r="D91" i="7" s="1"/>
  <c r="E91" i="7" s="1"/>
  <c r="C92" i="7"/>
  <c r="D92" i="7" s="1"/>
  <c r="E92" i="7" s="1"/>
  <c r="C93" i="7"/>
  <c r="D93" i="7" s="1"/>
  <c r="E93" i="7" s="1"/>
  <c r="C94" i="7"/>
  <c r="D94" i="7" s="1"/>
  <c r="E94" i="7" s="1"/>
  <c r="C95" i="7"/>
  <c r="D95" i="7" s="1"/>
  <c r="E95" i="7" s="1"/>
  <c r="C96" i="7"/>
  <c r="D96" i="7" s="1"/>
  <c r="E96" i="7" s="1"/>
  <c r="C97" i="7"/>
  <c r="D97" i="7" s="1"/>
  <c r="E97" i="7" s="1"/>
  <c r="C72" i="7"/>
  <c r="D72" i="7" s="1"/>
  <c r="E72" i="7" s="1"/>
  <c r="C73" i="6"/>
  <c r="D73" i="6" s="1"/>
  <c r="E73" i="6" s="1"/>
  <c r="C74" i="6"/>
  <c r="D74" i="6" s="1"/>
  <c r="E74" i="6" s="1"/>
  <c r="C75" i="6"/>
  <c r="D75" i="6" s="1"/>
  <c r="E75" i="6" s="1"/>
  <c r="C76" i="6"/>
  <c r="D76" i="6" s="1"/>
  <c r="E76" i="6" s="1"/>
  <c r="C77" i="6"/>
  <c r="D77" i="6" s="1"/>
  <c r="E77" i="6" s="1"/>
  <c r="C78" i="6"/>
  <c r="D78" i="6" s="1"/>
  <c r="E78" i="6" s="1"/>
  <c r="C79" i="6"/>
  <c r="D79" i="6" s="1"/>
  <c r="E79" i="6" s="1"/>
  <c r="C80" i="6"/>
  <c r="D80" i="6" s="1"/>
  <c r="E80" i="6" s="1"/>
  <c r="C81" i="6"/>
  <c r="D81" i="6" s="1"/>
  <c r="E81" i="6" s="1"/>
  <c r="C82" i="6"/>
  <c r="D82" i="6" s="1"/>
  <c r="E82" i="6" s="1"/>
  <c r="C83" i="6"/>
  <c r="D83" i="6" s="1"/>
  <c r="E83" i="6" s="1"/>
  <c r="C84" i="6"/>
  <c r="D84" i="6" s="1"/>
  <c r="E84" i="6" s="1"/>
  <c r="C85" i="6"/>
  <c r="D85" i="6" s="1"/>
  <c r="E85" i="6" s="1"/>
  <c r="C86" i="6"/>
  <c r="D86" i="6" s="1"/>
  <c r="E86" i="6" s="1"/>
  <c r="C87" i="6"/>
  <c r="D87" i="6" s="1"/>
  <c r="E87" i="6" s="1"/>
  <c r="C88" i="6"/>
  <c r="D88" i="6" s="1"/>
  <c r="E88" i="6" s="1"/>
  <c r="C89" i="6"/>
  <c r="D89" i="6" s="1"/>
  <c r="E89" i="6" s="1"/>
  <c r="C90" i="6"/>
  <c r="D90" i="6" s="1"/>
  <c r="E90" i="6" s="1"/>
  <c r="C91" i="6"/>
  <c r="D91" i="6" s="1"/>
  <c r="E91" i="6" s="1"/>
  <c r="C92" i="6"/>
  <c r="D92" i="6" s="1"/>
  <c r="E92" i="6" s="1"/>
  <c r="C93" i="6"/>
  <c r="D93" i="6" s="1"/>
  <c r="E93" i="6" s="1"/>
  <c r="C94" i="6"/>
  <c r="D94" i="6" s="1"/>
  <c r="E94" i="6" s="1"/>
  <c r="C95" i="6"/>
  <c r="D95" i="6" s="1"/>
  <c r="E95" i="6" s="1"/>
  <c r="C96" i="6"/>
  <c r="D96" i="6" s="1"/>
  <c r="E96" i="6" s="1"/>
  <c r="C97" i="6"/>
  <c r="D97" i="6" s="1"/>
  <c r="E97" i="6" s="1"/>
  <c r="C72" i="6"/>
  <c r="D72" i="6" s="1"/>
  <c r="E72" i="6" s="1"/>
  <c r="C104" i="6"/>
  <c r="D104" i="6" s="1"/>
  <c r="E104" i="6" s="1"/>
  <c r="C105" i="6"/>
  <c r="D105" i="6" s="1"/>
  <c r="E105" i="6" s="1"/>
  <c r="C106" i="6"/>
  <c r="D106" i="6" s="1"/>
  <c r="E106" i="6" s="1"/>
  <c r="C107" i="6"/>
  <c r="D107" i="6" s="1"/>
  <c r="E107" i="6" s="1"/>
  <c r="C108" i="6"/>
  <c r="D108" i="6" s="1"/>
  <c r="E108" i="6" s="1"/>
  <c r="C109" i="6"/>
  <c r="D109" i="6" s="1"/>
  <c r="E109" i="6" s="1"/>
  <c r="C110" i="6"/>
  <c r="D110" i="6" s="1"/>
  <c r="E110" i="6" s="1"/>
  <c r="C111" i="6"/>
  <c r="D111" i="6" s="1"/>
  <c r="E111" i="6" s="1"/>
  <c r="C112" i="6"/>
  <c r="D112" i="6" s="1"/>
  <c r="E112" i="6" s="1"/>
  <c r="C113" i="6"/>
  <c r="D113" i="6" s="1"/>
  <c r="E113" i="6" s="1"/>
  <c r="C114" i="6"/>
  <c r="D114" i="6" s="1"/>
  <c r="E114" i="6" s="1"/>
  <c r="C115" i="6"/>
  <c r="D115" i="6" s="1"/>
  <c r="E115" i="6" s="1"/>
  <c r="C116" i="6"/>
  <c r="D116" i="6" s="1"/>
  <c r="E116" i="6" s="1"/>
  <c r="C117" i="6"/>
  <c r="D117" i="6" s="1"/>
  <c r="E117" i="6" s="1"/>
  <c r="C118" i="6"/>
  <c r="D118" i="6" s="1"/>
  <c r="E118" i="6" s="1"/>
  <c r="C119" i="6"/>
  <c r="D119" i="6" s="1"/>
  <c r="E119" i="6" s="1"/>
  <c r="C120" i="6"/>
  <c r="D120" i="6" s="1"/>
  <c r="E120" i="6" s="1"/>
  <c r="C121" i="6"/>
  <c r="D121" i="6" s="1"/>
  <c r="E121" i="6" s="1"/>
  <c r="C122" i="6"/>
  <c r="D122" i="6" s="1"/>
  <c r="E122" i="6" s="1"/>
  <c r="C123" i="6"/>
  <c r="D123" i="6" s="1"/>
  <c r="E123" i="6" s="1"/>
  <c r="C124" i="6"/>
  <c r="D124" i="6" s="1"/>
  <c r="E124" i="6" s="1"/>
  <c r="C125" i="6"/>
  <c r="D125" i="6" s="1"/>
  <c r="E125" i="6" s="1"/>
  <c r="C126" i="6"/>
  <c r="D126" i="6" s="1"/>
  <c r="E126" i="6" s="1"/>
  <c r="C127" i="6"/>
  <c r="D127" i="6" s="1"/>
  <c r="E127" i="6" s="1"/>
  <c r="D128" i="6"/>
  <c r="E128" i="6" s="1"/>
  <c r="C103" i="6"/>
  <c r="D103" i="6" s="1"/>
  <c r="E103" i="6" s="1"/>
  <c r="C66" i="7"/>
  <c r="D66" i="7" s="1"/>
  <c r="E66" i="7" s="1"/>
  <c r="C65" i="7"/>
  <c r="D65" i="7" s="1"/>
  <c r="E65" i="7" s="1"/>
  <c r="C64" i="7"/>
  <c r="D64" i="7" s="1"/>
  <c r="E64" i="7" s="1"/>
  <c r="C63" i="7"/>
  <c r="D63" i="7" s="1"/>
  <c r="E63" i="7" s="1"/>
  <c r="C62" i="7"/>
  <c r="D62" i="7" s="1"/>
  <c r="E62" i="7" s="1"/>
  <c r="C61" i="7"/>
  <c r="D61" i="7" s="1"/>
  <c r="E61" i="7" s="1"/>
  <c r="C60" i="7"/>
  <c r="D60" i="7" s="1"/>
  <c r="E60" i="7" s="1"/>
  <c r="C59" i="7"/>
  <c r="D59" i="7" s="1"/>
  <c r="E59" i="7" s="1"/>
  <c r="C58" i="7"/>
  <c r="D58" i="7" s="1"/>
  <c r="E58" i="7" s="1"/>
  <c r="C57" i="7"/>
  <c r="D57" i="7" s="1"/>
  <c r="E57" i="7" s="1"/>
  <c r="C56" i="7"/>
  <c r="D56" i="7" s="1"/>
  <c r="E56" i="7" s="1"/>
  <c r="C55" i="7"/>
  <c r="D55" i="7" s="1"/>
  <c r="E55" i="7" s="1"/>
  <c r="C54" i="7"/>
  <c r="D54" i="7" s="1"/>
  <c r="E54" i="7" s="1"/>
  <c r="C53" i="7"/>
  <c r="D53" i="7" s="1"/>
  <c r="E53" i="7" s="1"/>
  <c r="C52" i="7"/>
  <c r="D52" i="7" s="1"/>
  <c r="E52" i="7" s="1"/>
  <c r="C51" i="7"/>
  <c r="D51" i="7" s="1"/>
  <c r="E51" i="7" s="1"/>
  <c r="C50" i="7"/>
  <c r="D50" i="7" s="1"/>
  <c r="E50" i="7" s="1"/>
  <c r="C49" i="7"/>
  <c r="D49" i="7" s="1"/>
  <c r="E49" i="7" s="1"/>
  <c r="C48" i="7"/>
  <c r="D48" i="7" s="1"/>
  <c r="E48" i="7" s="1"/>
  <c r="C47" i="7"/>
  <c r="D47" i="7" s="1"/>
  <c r="E47" i="7" s="1"/>
  <c r="C46" i="7"/>
  <c r="D46" i="7" s="1"/>
  <c r="E46" i="7" s="1"/>
  <c r="C45" i="7"/>
  <c r="D45" i="7" s="1"/>
  <c r="E45" i="7" s="1"/>
  <c r="C44" i="7"/>
  <c r="D44" i="7" s="1"/>
  <c r="E44" i="7" s="1"/>
  <c r="C43" i="7"/>
  <c r="D43" i="7" s="1"/>
  <c r="E43" i="7" s="1"/>
  <c r="C42" i="7"/>
  <c r="D42" i="7" s="1"/>
  <c r="E42" i="7" s="1"/>
  <c r="C41" i="7"/>
  <c r="D41" i="7" s="1"/>
  <c r="E41" i="7" s="1"/>
  <c r="C35" i="7"/>
  <c r="D35" i="7" s="1"/>
  <c r="E35" i="7" s="1"/>
  <c r="C34" i="7"/>
  <c r="D34" i="7" s="1"/>
  <c r="E34" i="7" s="1"/>
  <c r="C33" i="7"/>
  <c r="D33" i="7" s="1"/>
  <c r="E33" i="7" s="1"/>
  <c r="C32" i="7"/>
  <c r="D32" i="7" s="1"/>
  <c r="E32" i="7" s="1"/>
  <c r="C31" i="7"/>
  <c r="D31" i="7" s="1"/>
  <c r="E31" i="7" s="1"/>
  <c r="C30" i="7"/>
  <c r="D30" i="7" s="1"/>
  <c r="E30" i="7" s="1"/>
  <c r="C29" i="7"/>
  <c r="D29" i="7" s="1"/>
  <c r="E29" i="7" s="1"/>
  <c r="C28" i="7"/>
  <c r="D28" i="7" s="1"/>
  <c r="E28" i="7" s="1"/>
  <c r="C27" i="7"/>
  <c r="D27" i="7" s="1"/>
  <c r="E27" i="7" s="1"/>
  <c r="C26" i="7"/>
  <c r="D26" i="7" s="1"/>
  <c r="E26" i="7" s="1"/>
  <c r="C25" i="7"/>
  <c r="D25" i="7" s="1"/>
  <c r="E25" i="7" s="1"/>
  <c r="C24" i="7"/>
  <c r="D24" i="7" s="1"/>
  <c r="E24" i="7" s="1"/>
  <c r="C23" i="7"/>
  <c r="D23" i="7" s="1"/>
  <c r="E23" i="7" s="1"/>
  <c r="C22" i="7"/>
  <c r="D22" i="7" s="1"/>
  <c r="E22" i="7" s="1"/>
  <c r="C21" i="7"/>
  <c r="D21" i="7" s="1"/>
  <c r="E21" i="7" s="1"/>
  <c r="C20" i="7"/>
  <c r="D20" i="7" s="1"/>
  <c r="E20" i="7" s="1"/>
  <c r="C19" i="7"/>
  <c r="D19" i="7" s="1"/>
  <c r="E19" i="7" s="1"/>
  <c r="C18" i="7"/>
  <c r="D18" i="7" s="1"/>
  <c r="E18" i="7" s="1"/>
  <c r="C17" i="7"/>
  <c r="D17" i="7" s="1"/>
  <c r="E17" i="7" s="1"/>
  <c r="C16" i="7"/>
  <c r="D16" i="7" s="1"/>
  <c r="E16" i="7" s="1"/>
  <c r="C15" i="7"/>
  <c r="D15" i="7" s="1"/>
  <c r="E15" i="7" s="1"/>
  <c r="C14" i="7"/>
  <c r="D14" i="7" s="1"/>
  <c r="E14" i="7" s="1"/>
  <c r="C13" i="7"/>
  <c r="D13" i="7" s="1"/>
  <c r="E13" i="7" s="1"/>
  <c r="C12" i="7"/>
  <c r="D12" i="7" s="1"/>
  <c r="E12" i="7" s="1"/>
  <c r="C11" i="7"/>
  <c r="D11" i="7" s="1"/>
  <c r="E11" i="7" s="1"/>
  <c r="C10" i="7"/>
  <c r="D10" i="7" s="1"/>
  <c r="E10" i="7" s="1"/>
  <c r="C66" i="6"/>
  <c r="D66" i="6" s="1"/>
  <c r="E66" i="6" s="1"/>
  <c r="C65" i="6"/>
  <c r="D65" i="6" s="1"/>
  <c r="E65" i="6" s="1"/>
  <c r="C64" i="6"/>
  <c r="D64" i="6" s="1"/>
  <c r="E64" i="6" s="1"/>
  <c r="C63" i="6"/>
  <c r="D63" i="6" s="1"/>
  <c r="E63" i="6" s="1"/>
  <c r="C62" i="6"/>
  <c r="D62" i="6" s="1"/>
  <c r="E62" i="6" s="1"/>
  <c r="C61" i="6"/>
  <c r="D61" i="6" s="1"/>
  <c r="E61" i="6" s="1"/>
  <c r="C60" i="6"/>
  <c r="D60" i="6" s="1"/>
  <c r="E60" i="6" s="1"/>
  <c r="C59" i="6"/>
  <c r="D59" i="6" s="1"/>
  <c r="E59" i="6" s="1"/>
  <c r="C58" i="6"/>
  <c r="D58" i="6" s="1"/>
  <c r="E58" i="6" s="1"/>
  <c r="C57" i="6"/>
  <c r="D57" i="6" s="1"/>
  <c r="E57" i="6" s="1"/>
  <c r="C56" i="6"/>
  <c r="D56" i="6" s="1"/>
  <c r="E56" i="6" s="1"/>
  <c r="C55" i="6"/>
  <c r="D55" i="6" s="1"/>
  <c r="E55" i="6" s="1"/>
  <c r="C54" i="6"/>
  <c r="D54" i="6" s="1"/>
  <c r="E54" i="6" s="1"/>
  <c r="C53" i="6"/>
  <c r="D53" i="6" s="1"/>
  <c r="E53" i="6" s="1"/>
  <c r="C52" i="6"/>
  <c r="D52" i="6" s="1"/>
  <c r="E52" i="6" s="1"/>
  <c r="C51" i="6"/>
  <c r="D51" i="6" s="1"/>
  <c r="E51" i="6" s="1"/>
  <c r="C50" i="6"/>
  <c r="D50" i="6" s="1"/>
  <c r="E50" i="6" s="1"/>
  <c r="C49" i="6"/>
  <c r="D49" i="6" s="1"/>
  <c r="E49" i="6" s="1"/>
  <c r="C48" i="6"/>
  <c r="D48" i="6" s="1"/>
  <c r="E48" i="6" s="1"/>
  <c r="C47" i="6"/>
  <c r="D47" i="6" s="1"/>
  <c r="E47" i="6" s="1"/>
  <c r="C46" i="6"/>
  <c r="D46" i="6" s="1"/>
  <c r="E46" i="6" s="1"/>
  <c r="C45" i="6"/>
  <c r="D45" i="6" s="1"/>
  <c r="E45" i="6" s="1"/>
  <c r="C44" i="6"/>
  <c r="D44" i="6" s="1"/>
  <c r="E44" i="6" s="1"/>
  <c r="C43" i="6"/>
  <c r="D43" i="6" s="1"/>
  <c r="E43" i="6" s="1"/>
  <c r="C42" i="6"/>
  <c r="D42" i="6" s="1"/>
  <c r="E42" i="6" s="1"/>
  <c r="C41" i="6"/>
  <c r="D41" i="6" s="1"/>
  <c r="E41" i="6" s="1"/>
  <c r="C35" i="6"/>
  <c r="D35" i="6" s="1"/>
  <c r="E35" i="6" s="1"/>
  <c r="C34" i="6"/>
  <c r="D34" i="6" s="1"/>
  <c r="E34" i="6" s="1"/>
  <c r="C33" i="6"/>
  <c r="D33" i="6" s="1"/>
  <c r="E33" i="6" s="1"/>
  <c r="C32" i="6"/>
  <c r="D32" i="6" s="1"/>
  <c r="E32" i="6" s="1"/>
  <c r="C31" i="6"/>
  <c r="D31" i="6" s="1"/>
  <c r="E31" i="6" s="1"/>
  <c r="C30" i="6"/>
  <c r="D30" i="6" s="1"/>
  <c r="E30" i="6" s="1"/>
  <c r="C29" i="6"/>
  <c r="D29" i="6" s="1"/>
  <c r="E29" i="6" s="1"/>
  <c r="C28" i="6"/>
  <c r="D28" i="6" s="1"/>
  <c r="E28" i="6" s="1"/>
  <c r="C27" i="6"/>
  <c r="D27" i="6" s="1"/>
  <c r="E27" i="6" s="1"/>
  <c r="C26" i="6"/>
  <c r="D26" i="6" s="1"/>
  <c r="E26" i="6" s="1"/>
  <c r="C25" i="6"/>
  <c r="D25" i="6" s="1"/>
  <c r="E25" i="6" s="1"/>
  <c r="C24" i="6"/>
  <c r="D24" i="6" s="1"/>
  <c r="E24" i="6" s="1"/>
  <c r="C23" i="6"/>
  <c r="D23" i="6" s="1"/>
  <c r="E23" i="6" s="1"/>
  <c r="C22" i="6"/>
  <c r="D22" i="6" s="1"/>
  <c r="E22" i="6" s="1"/>
  <c r="C21" i="6"/>
  <c r="D21" i="6" s="1"/>
  <c r="E21" i="6" s="1"/>
  <c r="C20" i="6"/>
  <c r="D20" i="6" s="1"/>
  <c r="E20" i="6" s="1"/>
  <c r="C19" i="6"/>
  <c r="D19" i="6" s="1"/>
  <c r="E19" i="6" s="1"/>
  <c r="C18" i="6"/>
  <c r="D18" i="6" s="1"/>
  <c r="E18" i="6" s="1"/>
  <c r="C17" i="6"/>
  <c r="D17" i="6" s="1"/>
  <c r="E17" i="6" s="1"/>
  <c r="C16" i="6"/>
  <c r="D16" i="6" s="1"/>
  <c r="E16" i="6" s="1"/>
  <c r="C15" i="6"/>
  <c r="D15" i="6" s="1"/>
  <c r="E15" i="6" s="1"/>
  <c r="C14" i="6"/>
  <c r="D14" i="6" s="1"/>
  <c r="E14" i="6" s="1"/>
  <c r="C13" i="6"/>
  <c r="D13" i="6" s="1"/>
  <c r="E13" i="6" s="1"/>
  <c r="C12" i="6"/>
  <c r="D12" i="6" s="1"/>
  <c r="E12" i="6" s="1"/>
  <c r="C11" i="6"/>
  <c r="D11" i="6" s="1"/>
  <c r="E11" i="6" s="1"/>
  <c r="C10" i="6"/>
  <c r="D10" i="6" s="1"/>
  <c r="E10" i="6" s="1"/>
  <c r="C197" i="5"/>
  <c r="D197" i="5" s="1"/>
  <c r="E197" i="5" s="1"/>
  <c r="C198" i="5"/>
  <c r="D198" i="5" s="1"/>
  <c r="E198" i="5" s="1"/>
  <c r="C199" i="5"/>
  <c r="D199" i="5" s="1"/>
  <c r="E199" i="5" s="1"/>
  <c r="C200" i="5"/>
  <c r="D200" i="5" s="1"/>
  <c r="E200" i="5" s="1"/>
  <c r="C201" i="5"/>
  <c r="D201" i="5" s="1"/>
  <c r="E201" i="5" s="1"/>
  <c r="C202" i="5"/>
  <c r="D202" i="5" s="1"/>
  <c r="E202" i="5" s="1"/>
  <c r="C203" i="5"/>
  <c r="D203" i="5" s="1"/>
  <c r="E203" i="5" s="1"/>
  <c r="C204" i="5"/>
  <c r="D204" i="5" s="1"/>
  <c r="E204" i="5" s="1"/>
  <c r="C205" i="5"/>
  <c r="D205" i="5" s="1"/>
  <c r="E205" i="5" s="1"/>
  <c r="C206" i="5"/>
  <c r="D206" i="5" s="1"/>
  <c r="E206" i="5" s="1"/>
  <c r="C207" i="5"/>
  <c r="D207" i="5" s="1"/>
  <c r="E207" i="5" s="1"/>
  <c r="C208" i="5"/>
  <c r="D208" i="5" s="1"/>
  <c r="E208" i="5" s="1"/>
  <c r="C209" i="5"/>
  <c r="D209" i="5" s="1"/>
  <c r="E209" i="5" s="1"/>
  <c r="C210" i="5"/>
  <c r="D210" i="5" s="1"/>
  <c r="E210" i="5" s="1"/>
  <c r="C211" i="5"/>
  <c r="D211" i="5" s="1"/>
  <c r="E211" i="5" s="1"/>
  <c r="C212" i="5"/>
  <c r="D212" i="5" s="1"/>
  <c r="E212" i="5" s="1"/>
  <c r="C213" i="5"/>
  <c r="D213" i="5" s="1"/>
  <c r="E213" i="5" s="1"/>
  <c r="C214" i="5"/>
  <c r="D214" i="5" s="1"/>
  <c r="E214" i="5" s="1"/>
  <c r="C215" i="5"/>
  <c r="D215" i="5" s="1"/>
  <c r="E215" i="5" s="1"/>
  <c r="C216" i="5"/>
  <c r="D216" i="5" s="1"/>
  <c r="E216" i="5" s="1"/>
  <c r="C217" i="5"/>
  <c r="D217" i="5" s="1"/>
  <c r="E217" i="5" s="1"/>
  <c r="C218" i="5"/>
  <c r="D218" i="5" s="1"/>
  <c r="E218" i="5" s="1"/>
  <c r="C219" i="5"/>
  <c r="D219" i="5" s="1"/>
  <c r="E219" i="5" s="1"/>
  <c r="C220" i="5"/>
  <c r="D220" i="5" s="1"/>
  <c r="E220" i="5" s="1"/>
  <c r="D221" i="5"/>
  <c r="E221" i="5" s="1"/>
  <c r="H221" i="5" s="1"/>
  <c r="C196" i="5"/>
  <c r="D196" i="5" s="1"/>
  <c r="E196" i="5" s="1"/>
  <c r="C166" i="5"/>
  <c r="D166" i="5" s="1"/>
  <c r="E166" i="5" s="1"/>
  <c r="C167" i="5"/>
  <c r="D167" i="5" s="1"/>
  <c r="E167" i="5" s="1"/>
  <c r="C168" i="5"/>
  <c r="D168" i="5" s="1"/>
  <c r="E168" i="5" s="1"/>
  <c r="C169" i="5"/>
  <c r="D169" i="5" s="1"/>
  <c r="E169" i="5" s="1"/>
  <c r="C170" i="5"/>
  <c r="D170" i="5" s="1"/>
  <c r="E170" i="5" s="1"/>
  <c r="C171" i="5"/>
  <c r="D171" i="5" s="1"/>
  <c r="E171" i="5" s="1"/>
  <c r="C172" i="5"/>
  <c r="D172" i="5" s="1"/>
  <c r="E172" i="5" s="1"/>
  <c r="C173" i="5"/>
  <c r="D173" i="5" s="1"/>
  <c r="E173" i="5" s="1"/>
  <c r="C174" i="5"/>
  <c r="D174" i="5" s="1"/>
  <c r="E174" i="5" s="1"/>
  <c r="C175" i="5"/>
  <c r="D175" i="5" s="1"/>
  <c r="E175" i="5" s="1"/>
  <c r="C176" i="5"/>
  <c r="D176" i="5" s="1"/>
  <c r="E176" i="5" s="1"/>
  <c r="C177" i="5"/>
  <c r="D177" i="5" s="1"/>
  <c r="E177" i="5" s="1"/>
  <c r="C178" i="5"/>
  <c r="D178" i="5" s="1"/>
  <c r="E178" i="5" s="1"/>
  <c r="C179" i="5"/>
  <c r="D179" i="5" s="1"/>
  <c r="E179" i="5" s="1"/>
  <c r="C180" i="5"/>
  <c r="D180" i="5" s="1"/>
  <c r="E180" i="5" s="1"/>
  <c r="C181" i="5"/>
  <c r="D181" i="5" s="1"/>
  <c r="E181" i="5" s="1"/>
  <c r="C182" i="5"/>
  <c r="D182" i="5" s="1"/>
  <c r="E182" i="5" s="1"/>
  <c r="C183" i="5"/>
  <c r="D183" i="5" s="1"/>
  <c r="E183" i="5" s="1"/>
  <c r="C184" i="5"/>
  <c r="D184" i="5" s="1"/>
  <c r="E184" i="5" s="1"/>
  <c r="C185" i="5"/>
  <c r="D185" i="5" s="1"/>
  <c r="E185" i="5" s="1"/>
  <c r="C186" i="5"/>
  <c r="D186" i="5" s="1"/>
  <c r="E186" i="5" s="1"/>
  <c r="C187" i="5"/>
  <c r="D187" i="5" s="1"/>
  <c r="E187" i="5" s="1"/>
  <c r="C188" i="5"/>
  <c r="D188" i="5" s="1"/>
  <c r="E188" i="5" s="1"/>
  <c r="C189" i="5"/>
  <c r="D189" i="5" s="1"/>
  <c r="E189" i="5" s="1"/>
  <c r="C190" i="5"/>
  <c r="D190" i="5" s="1"/>
  <c r="E190" i="5" s="1"/>
  <c r="C165" i="5"/>
  <c r="D165" i="5" s="1"/>
  <c r="E165" i="5" s="1"/>
  <c r="D135" i="5"/>
  <c r="E135" i="5" s="1"/>
  <c r="D136" i="5"/>
  <c r="E136" i="5" s="1"/>
  <c r="D138" i="5"/>
  <c r="E138" i="5" s="1"/>
  <c r="D139" i="5"/>
  <c r="E139" i="5" s="1"/>
  <c r="D140" i="5"/>
  <c r="E140" i="5" s="1"/>
  <c r="D144" i="5"/>
  <c r="E144" i="5" s="1"/>
  <c r="D145" i="5"/>
  <c r="E145" i="5" s="1"/>
  <c r="D148" i="5"/>
  <c r="E148" i="5" s="1"/>
  <c r="D152" i="5"/>
  <c r="E152" i="5" s="1"/>
  <c r="D153" i="5"/>
  <c r="E153" i="5" s="1"/>
  <c r="D154" i="5"/>
  <c r="E154" i="5" s="1"/>
  <c r="D156" i="5"/>
  <c r="E156" i="5" s="1"/>
  <c r="D134" i="5"/>
  <c r="E134" i="5" s="1"/>
  <c r="D155" i="5"/>
  <c r="E155" i="5" s="1"/>
  <c r="D147" i="5"/>
  <c r="E147" i="5" s="1"/>
  <c r="D146" i="5"/>
  <c r="E146" i="5" s="1"/>
  <c r="C104" i="5"/>
  <c r="D104" i="5" s="1"/>
  <c r="E104" i="5" s="1"/>
  <c r="C105" i="5"/>
  <c r="D105" i="5" s="1"/>
  <c r="E105" i="5" s="1"/>
  <c r="C106" i="5"/>
  <c r="D106" i="5" s="1"/>
  <c r="E106" i="5" s="1"/>
  <c r="C107" i="5"/>
  <c r="D107" i="5" s="1"/>
  <c r="E107" i="5" s="1"/>
  <c r="C108" i="5"/>
  <c r="D108" i="5" s="1"/>
  <c r="E108" i="5" s="1"/>
  <c r="C109" i="5"/>
  <c r="D109" i="5" s="1"/>
  <c r="E109" i="5" s="1"/>
  <c r="C110" i="5"/>
  <c r="D110" i="5" s="1"/>
  <c r="E110" i="5" s="1"/>
  <c r="C111" i="5"/>
  <c r="D111" i="5" s="1"/>
  <c r="E111" i="5" s="1"/>
  <c r="C112" i="5"/>
  <c r="D112" i="5" s="1"/>
  <c r="E112" i="5" s="1"/>
  <c r="C113" i="5"/>
  <c r="D113" i="5" s="1"/>
  <c r="E113" i="5" s="1"/>
  <c r="C114" i="5"/>
  <c r="D114" i="5" s="1"/>
  <c r="E114" i="5" s="1"/>
  <c r="C115" i="5"/>
  <c r="D115" i="5" s="1"/>
  <c r="E115" i="5" s="1"/>
  <c r="C116" i="5"/>
  <c r="D116" i="5" s="1"/>
  <c r="E116" i="5" s="1"/>
  <c r="C117" i="5"/>
  <c r="D117" i="5" s="1"/>
  <c r="E117" i="5" s="1"/>
  <c r="C118" i="5"/>
  <c r="D118" i="5" s="1"/>
  <c r="E118" i="5" s="1"/>
  <c r="C119" i="5"/>
  <c r="D119" i="5" s="1"/>
  <c r="E119" i="5" s="1"/>
  <c r="C120" i="5"/>
  <c r="D120" i="5" s="1"/>
  <c r="E120" i="5" s="1"/>
  <c r="C121" i="5"/>
  <c r="D121" i="5" s="1"/>
  <c r="E121" i="5" s="1"/>
  <c r="C122" i="5"/>
  <c r="D122" i="5" s="1"/>
  <c r="E122" i="5" s="1"/>
  <c r="C123" i="5"/>
  <c r="D123" i="5" s="1"/>
  <c r="E123" i="5" s="1"/>
  <c r="C124" i="5"/>
  <c r="D124" i="5" s="1"/>
  <c r="E124" i="5" s="1"/>
  <c r="C125" i="5"/>
  <c r="D125" i="5" s="1"/>
  <c r="E125" i="5" s="1"/>
  <c r="C126" i="5"/>
  <c r="D126" i="5" s="1"/>
  <c r="E126" i="5" s="1"/>
  <c r="C127" i="5"/>
  <c r="D127" i="5" s="1"/>
  <c r="E127" i="5" s="1"/>
  <c r="C128" i="5"/>
  <c r="D128" i="5" s="1"/>
  <c r="E128" i="5" s="1"/>
  <c r="C73" i="5"/>
  <c r="D73" i="5" s="1"/>
  <c r="E73" i="5" s="1"/>
  <c r="C74" i="5"/>
  <c r="D74" i="5" s="1"/>
  <c r="E74" i="5" s="1"/>
  <c r="C75" i="5"/>
  <c r="D75" i="5" s="1"/>
  <c r="E75" i="5" s="1"/>
  <c r="C76" i="5"/>
  <c r="D76" i="5" s="1"/>
  <c r="E76" i="5" s="1"/>
  <c r="C77" i="5"/>
  <c r="D77" i="5" s="1"/>
  <c r="E77" i="5" s="1"/>
  <c r="C78" i="5"/>
  <c r="D78" i="5" s="1"/>
  <c r="E78" i="5" s="1"/>
  <c r="C79" i="5"/>
  <c r="D79" i="5" s="1"/>
  <c r="E79" i="5" s="1"/>
  <c r="C80" i="5"/>
  <c r="D80" i="5" s="1"/>
  <c r="E80" i="5" s="1"/>
  <c r="C81" i="5"/>
  <c r="D81" i="5" s="1"/>
  <c r="E81" i="5" s="1"/>
  <c r="C82" i="5"/>
  <c r="D82" i="5" s="1"/>
  <c r="E82" i="5" s="1"/>
  <c r="C83" i="5"/>
  <c r="D83" i="5" s="1"/>
  <c r="E83" i="5" s="1"/>
  <c r="C84" i="5"/>
  <c r="D84" i="5" s="1"/>
  <c r="E84" i="5" s="1"/>
  <c r="C85" i="5"/>
  <c r="D85" i="5" s="1"/>
  <c r="E85" i="5" s="1"/>
  <c r="C86" i="5"/>
  <c r="D86" i="5" s="1"/>
  <c r="E86" i="5" s="1"/>
  <c r="C87" i="5"/>
  <c r="D87" i="5" s="1"/>
  <c r="E87" i="5" s="1"/>
  <c r="C88" i="5"/>
  <c r="D88" i="5" s="1"/>
  <c r="E88" i="5" s="1"/>
  <c r="C89" i="5"/>
  <c r="D89" i="5" s="1"/>
  <c r="E89" i="5" s="1"/>
  <c r="C90" i="5"/>
  <c r="D90" i="5" s="1"/>
  <c r="E90" i="5" s="1"/>
  <c r="C91" i="5"/>
  <c r="D91" i="5" s="1"/>
  <c r="E91" i="5" s="1"/>
  <c r="C92" i="5"/>
  <c r="D92" i="5" s="1"/>
  <c r="E92" i="5" s="1"/>
  <c r="C93" i="5"/>
  <c r="D93" i="5" s="1"/>
  <c r="E93" i="5" s="1"/>
  <c r="C94" i="5"/>
  <c r="D94" i="5" s="1"/>
  <c r="E94" i="5" s="1"/>
  <c r="C95" i="5"/>
  <c r="D95" i="5" s="1"/>
  <c r="E95" i="5" s="1"/>
  <c r="C96" i="5"/>
  <c r="D96" i="5" s="1"/>
  <c r="E96" i="5" s="1"/>
  <c r="C97" i="5"/>
  <c r="D97" i="5" s="1"/>
  <c r="E97" i="5" s="1"/>
  <c r="C72" i="5"/>
  <c r="D72" i="5" s="1"/>
  <c r="E72" i="5" s="1"/>
  <c r="C42" i="5"/>
  <c r="D42" i="5" s="1"/>
  <c r="E42" i="5" s="1"/>
  <c r="C43" i="5"/>
  <c r="D43" i="5" s="1"/>
  <c r="E43" i="5" s="1"/>
  <c r="C44" i="5"/>
  <c r="D44" i="5" s="1"/>
  <c r="E44" i="5" s="1"/>
  <c r="C45" i="5"/>
  <c r="D45" i="5" s="1"/>
  <c r="E45" i="5" s="1"/>
  <c r="C46" i="5"/>
  <c r="D46" i="5" s="1"/>
  <c r="E46" i="5" s="1"/>
  <c r="C47" i="5"/>
  <c r="D47" i="5" s="1"/>
  <c r="E47" i="5" s="1"/>
  <c r="C48" i="5"/>
  <c r="D48" i="5" s="1"/>
  <c r="E48" i="5" s="1"/>
  <c r="C49" i="5"/>
  <c r="D49" i="5" s="1"/>
  <c r="E49" i="5" s="1"/>
  <c r="C50" i="5"/>
  <c r="D50" i="5" s="1"/>
  <c r="E50" i="5" s="1"/>
  <c r="C51" i="5"/>
  <c r="D51" i="5" s="1"/>
  <c r="E51" i="5" s="1"/>
  <c r="C52" i="5"/>
  <c r="D52" i="5" s="1"/>
  <c r="E52" i="5" s="1"/>
  <c r="C53" i="5"/>
  <c r="D53" i="5" s="1"/>
  <c r="E53" i="5" s="1"/>
  <c r="C54" i="5"/>
  <c r="D54" i="5" s="1"/>
  <c r="E54" i="5" s="1"/>
  <c r="C55" i="5"/>
  <c r="D55" i="5" s="1"/>
  <c r="E55" i="5" s="1"/>
  <c r="C56" i="5"/>
  <c r="D56" i="5" s="1"/>
  <c r="E56" i="5" s="1"/>
  <c r="C57" i="5"/>
  <c r="D57" i="5" s="1"/>
  <c r="E57" i="5" s="1"/>
  <c r="C58" i="5"/>
  <c r="D58" i="5" s="1"/>
  <c r="E58" i="5" s="1"/>
  <c r="C59" i="5"/>
  <c r="D59" i="5" s="1"/>
  <c r="E59" i="5" s="1"/>
  <c r="C60" i="5"/>
  <c r="D60" i="5" s="1"/>
  <c r="E60" i="5" s="1"/>
  <c r="C61" i="5"/>
  <c r="D61" i="5" s="1"/>
  <c r="E61" i="5" s="1"/>
  <c r="C62" i="5"/>
  <c r="D62" i="5" s="1"/>
  <c r="E62" i="5" s="1"/>
  <c r="C63" i="5"/>
  <c r="D63" i="5" s="1"/>
  <c r="E63" i="5" s="1"/>
  <c r="C64" i="5"/>
  <c r="D64" i="5" s="1"/>
  <c r="E64" i="5" s="1"/>
  <c r="C65" i="5"/>
  <c r="D65" i="5" s="1"/>
  <c r="E65" i="5" s="1"/>
  <c r="C66" i="5"/>
  <c r="D66" i="5" s="1"/>
  <c r="E66" i="5" s="1"/>
  <c r="C41" i="5"/>
  <c r="D41" i="5" s="1"/>
  <c r="E41" i="5" s="1"/>
  <c r="D159" i="5"/>
  <c r="E159" i="5" s="1"/>
  <c r="D158" i="5"/>
  <c r="E158" i="5" s="1"/>
  <c r="D157" i="5"/>
  <c r="E157" i="5" s="1"/>
  <c r="D151" i="5"/>
  <c r="E151" i="5" s="1"/>
  <c r="D150" i="5"/>
  <c r="E150" i="5" s="1"/>
  <c r="D149" i="5"/>
  <c r="E149" i="5" s="1"/>
  <c r="D143" i="5"/>
  <c r="E143" i="5" s="1"/>
  <c r="D142" i="5"/>
  <c r="E142" i="5" s="1"/>
  <c r="D141" i="5"/>
  <c r="E141" i="5" s="1"/>
  <c r="D137" i="5"/>
  <c r="E137" i="5" s="1"/>
  <c r="C35" i="5"/>
  <c r="D35" i="5" s="1"/>
  <c r="E35" i="5" s="1"/>
  <c r="C34" i="5"/>
  <c r="D34" i="5" s="1"/>
  <c r="E34" i="5" s="1"/>
  <c r="C33" i="5"/>
  <c r="D33" i="5" s="1"/>
  <c r="E33" i="5" s="1"/>
  <c r="C32" i="5"/>
  <c r="D32" i="5" s="1"/>
  <c r="E32" i="5" s="1"/>
  <c r="C31" i="5"/>
  <c r="D31" i="5" s="1"/>
  <c r="E31" i="5" s="1"/>
  <c r="C30" i="5"/>
  <c r="D30" i="5" s="1"/>
  <c r="E30" i="5" s="1"/>
  <c r="C29" i="5"/>
  <c r="D29" i="5" s="1"/>
  <c r="E29" i="5" s="1"/>
  <c r="C28" i="5"/>
  <c r="D28" i="5" s="1"/>
  <c r="E28" i="5" s="1"/>
  <c r="C27" i="5"/>
  <c r="D27" i="5" s="1"/>
  <c r="E27" i="5" s="1"/>
  <c r="C26" i="5"/>
  <c r="D26" i="5" s="1"/>
  <c r="E26" i="5" s="1"/>
  <c r="C25" i="5"/>
  <c r="D25" i="5" s="1"/>
  <c r="E25" i="5" s="1"/>
  <c r="C24" i="5"/>
  <c r="D24" i="5" s="1"/>
  <c r="E24" i="5" s="1"/>
  <c r="C23" i="5"/>
  <c r="D23" i="5" s="1"/>
  <c r="E23" i="5" s="1"/>
  <c r="C22" i="5"/>
  <c r="D22" i="5" s="1"/>
  <c r="E22" i="5" s="1"/>
  <c r="C21" i="5"/>
  <c r="D21" i="5" s="1"/>
  <c r="E21" i="5" s="1"/>
  <c r="C20" i="5"/>
  <c r="D20" i="5" s="1"/>
  <c r="E20" i="5" s="1"/>
  <c r="C19" i="5"/>
  <c r="D19" i="5" s="1"/>
  <c r="E19" i="5" s="1"/>
  <c r="C18" i="5"/>
  <c r="D18" i="5" s="1"/>
  <c r="E18" i="5" s="1"/>
  <c r="C17" i="5"/>
  <c r="D17" i="5" s="1"/>
  <c r="E17" i="5" s="1"/>
  <c r="C16" i="5"/>
  <c r="D16" i="5" s="1"/>
  <c r="E16" i="5" s="1"/>
  <c r="C15" i="5"/>
  <c r="D15" i="5" s="1"/>
  <c r="E15" i="5" s="1"/>
  <c r="C14" i="5"/>
  <c r="D14" i="5" s="1"/>
  <c r="E14" i="5" s="1"/>
  <c r="C13" i="5"/>
  <c r="D13" i="5" s="1"/>
  <c r="E13" i="5" s="1"/>
  <c r="C12" i="5"/>
  <c r="D12" i="5" s="1"/>
  <c r="E12" i="5" s="1"/>
  <c r="C11" i="5"/>
  <c r="D11" i="5" s="1"/>
  <c r="E11" i="5" s="1"/>
  <c r="C10" i="5"/>
  <c r="D10" i="5" s="1"/>
  <c r="E10" i="5" s="1"/>
  <c r="C73" i="4"/>
  <c r="D73" i="4" s="1"/>
  <c r="E73" i="4" s="1"/>
  <c r="C74" i="4"/>
  <c r="D74" i="4" s="1"/>
  <c r="E74" i="4" s="1"/>
  <c r="C75" i="4"/>
  <c r="D75" i="4" s="1"/>
  <c r="E75" i="4" s="1"/>
  <c r="C76" i="4"/>
  <c r="D76" i="4" s="1"/>
  <c r="E76" i="4" s="1"/>
  <c r="C77" i="4"/>
  <c r="D77" i="4" s="1"/>
  <c r="E77" i="4" s="1"/>
  <c r="C78" i="4"/>
  <c r="D78" i="4" s="1"/>
  <c r="E78" i="4" s="1"/>
  <c r="C79" i="4"/>
  <c r="D79" i="4" s="1"/>
  <c r="E79" i="4" s="1"/>
  <c r="C80" i="4"/>
  <c r="D80" i="4" s="1"/>
  <c r="E80" i="4" s="1"/>
  <c r="C81" i="4"/>
  <c r="D81" i="4" s="1"/>
  <c r="E81" i="4" s="1"/>
  <c r="C82" i="4"/>
  <c r="D82" i="4" s="1"/>
  <c r="E82" i="4" s="1"/>
  <c r="C83" i="4"/>
  <c r="D83" i="4" s="1"/>
  <c r="E83" i="4" s="1"/>
  <c r="C84" i="4"/>
  <c r="D84" i="4" s="1"/>
  <c r="E84" i="4" s="1"/>
  <c r="C85" i="4"/>
  <c r="D85" i="4" s="1"/>
  <c r="E85" i="4" s="1"/>
  <c r="C86" i="4"/>
  <c r="D86" i="4" s="1"/>
  <c r="E86" i="4" s="1"/>
  <c r="C87" i="4"/>
  <c r="D87" i="4" s="1"/>
  <c r="E87" i="4" s="1"/>
  <c r="C88" i="4"/>
  <c r="D88" i="4" s="1"/>
  <c r="E88" i="4" s="1"/>
  <c r="C89" i="4"/>
  <c r="D89" i="4" s="1"/>
  <c r="E89" i="4" s="1"/>
  <c r="C90" i="4"/>
  <c r="D90" i="4" s="1"/>
  <c r="E90" i="4" s="1"/>
  <c r="C91" i="4"/>
  <c r="D91" i="4" s="1"/>
  <c r="E91" i="4" s="1"/>
  <c r="C92" i="4"/>
  <c r="D92" i="4" s="1"/>
  <c r="E92" i="4" s="1"/>
  <c r="C93" i="4"/>
  <c r="D93" i="4" s="1"/>
  <c r="E93" i="4" s="1"/>
  <c r="C94" i="4"/>
  <c r="D94" i="4" s="1"/>
  <c r="E94" i="4" s="1"/>
  <c r="C95" i="4"/>
  <c r="D95" i="4" s="1"/>
  <c r="E95" i="4" s="1"/>
  <c r="C96" i="4"/>
  <c r="D96" i="4" s="1"/>
  <c r="E96" i="4" s="1"/>
  <c r="C97" i="4"/>
  <c r="D97" i="4" s="1"/>
  <c r="E97" i="4" s="1"/>
  <c r="C72" i="4"/>
  <c r="D72" i="4" s="1"/>
  <c r="E72" i="4" s="1"/>
  <c r="D66" i="4"/>
  <c r="E66" i="4" s="1"/>
  <c r="D65" i="4"/>
  <c r="E65" i="4" s="1"/>
  <c r="D64" i="4"/>
  <c r="E64" i="4" s="1"/>
  <c r="D63" i="4"/>
  <c r="E63" i="4" s="1"/>
  <c r="D62" i="4"/>
  <c r="E62" i="4" s="1"/>
  <c r="D61" i="4"/>
  <c r="E61" i="4" s="1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C35" i="4"/>
  <c r="D35" i="4" s="1"/>
  <c r="E35" i="4" s="1"/>
  <c r="C34" i="4"/>
  <c r="D34" i="4" s="1"/>
  <c r="E34" i="4" s="1"/>
  <c r="C33" i="4"/>
  <c r="D33" i="4" s="1"/>
  <c r="E33" i="4" s="1"/>
  <c r="C32" i="4"/>
  <c r="D32" i="4" s="1"/>
  <c r="E32" i="4" s="1"/>
  <c r="C31" i="4"/>
  <c r="D31" i="4" s="1"/>
  <c r="E31" i="4" s="1"/>
  <c r="C30" i="4"/>
  <c r="D30" i="4" s="1"/>
  <c r="E30" i="4" s="1"/>
  <c r="C29" i="4"/>
  <c r="D29" i="4" s="1"/>
  <c r="E29" i="4" s="1"/>
  <c r="C28" i="4"/>
  <c r="D28" i="4" s="1"/>
  <c r="E28" i="4" s="1"/>
  <c r="C27" i="4"/>
  <c r="D27" i="4" s="1"/>
  <c r="E27" i="4" s="1"/>
  <c r="C26" i="4"/>
  <c r="D26" i="4" s="1"/>
  <c r="E26" i="4" s="1"/>
  <c r="C25" i="4"/>
  <c r="D25" i="4" s="1"/>
  <c r="E25" i="4" s="1"/>
  <c r="C24" i="4"/>
  <c r="D24" i="4" s="1"/>
  <c r="E24" i="4" s="1"/>
  <c r="C23" i="4"/>
  <c r="D23" i="4" s="1"/>
  <c r="E23" i="4" s="1"/>
  <c r="C22" i="4"/>
  <c r="D22" i="4" s="1"/>
  <c r="E22" i="4" s="1"/>
  <c r="C21" i="4"/>
  <c r="D21" i="4" s="1"/>
  <c r="E21" i="4" s="1"/>
  <c r="C20" i="4"/>
  <c r="D20" i="4" s="1"/>
  <c r="E20" i="4" s="1"/>
  <c r="C19" i="4"/>
  <c r="D19" i="4" s="1"/>
  <c r="E19" i="4" s="1"/>
  <c r="C18" i="4"/>
  <c r="D18" i="4" s="1"/>
  <c r="E18" i="4" s="1"/>
  <c r="C17" i="4"/>
  <c r="D17" i="4" s="1"/>
  <c r="E17" i="4" s="1"/>
  <c r="C16" i="4"/>
  <c r="D16" i="4" s="1"/>
  <c r="E16" i="4" s="1"/>
  <c r="C15" i="4"/>
  <c r="D15" i="4" s="1"/>
  <c r="E15" i="4" s="1"/>
  <c r="H15" i="4" s="1"/>
  <c r="I15" i="4" s="1"/>
  <c r="C14" i="4"/>
  <c r="D14" i="4" s="1"/>
  <c r="E14" i="4" s="1"/>
  <c r="C13" i="4"/>
  <c r="D13" i="4" s="1"/>
  <c r="E13" i="4" s="1"/>
  <c r="C12" i="4"/>
  <c r="D12" i="4" s="1"/>
  <c r="E12" i="4" s="1"/>
  <c r="C11" i="4"/>
  <c r="D11" i="4" s="1"/>
  <c r="E11" i="4" s="1"/>
  <c r="C10" i="4"/>
  <c r="D10" i="4" s="1"/>
  <c r="E10" i="4" s="1"/>
  <c r="C159" i="1"/>
  <c r="D159" i="1" s="1"/>
  <c r="E159" i="1" s="1"/>
  <c r="C158" i="1"/>
  <c r="D158" i="1" s="1"/>
  <c r="E158" i="1" s="1"/>
  <c r="C157" i="1"/>
  <c r="D157" i="1" s="1"/>
  <c r="E157" i="1" s="1"/>
  <c r="C156" i="1"/>
  <c r="D156" i="1" s="1"/>
  <c r="E156" i="1" s="1"/>
  <c r="C155" i="1"/>
  <c r="D155" i="1" s="1"/>
  <c r="E155" i="1" s="1"/>
  <c r="C154" i="1"/>
  <c r="D154" i="1" s="1"/>
  <c r="E154" i="1" s="1"/>
  <c r="C153" i="1"/>
  <c r="D153" i="1" s="1"/>
  <c r="E153" i="1" s="1"/>
  <c r="C152" i="1"/>
  <c r="D152" i="1" s="1"/>
  <c r="E152" i="1" s="1"/>
  <c r="C151" i="1"/>
  <c r="D151" i="1" s="1"/>
  <c r="E151" i="1" s="1"/>
  <c r="C150" i="1"/>
  <c r="D150" i="1" s="1"/>
  <c r="E150" i="1" s="1"/>
  <c r="C149" i="1"/>
  <c r="D149" i="1" s="1"/>
  <c r="E149" i="1" s="1"/>
  <c r="C148" i="1"/>
  <c r="D148" i="1" s="1"/>
  <c r="E148" i="1" s="1"/>
  <c r="C147" i="1"/>
  <c r="D147" i="1" s="1"/>
  <c r="E147" i="1" s="1"/>
  <c r="C146" i="1"/>
  <c r="D146" i="1" s="1"/>
  <c r="E146" i="1" s="1"/>
  <c r="C145" i="1"/>
  <c r="D145" i="1" s="1"/>
  <c r="E145" i="1" s="1"/>
  <c r="C144" i="1"/>
  <c r="D144" i="1" s="1"/>
  <c r="E144" i="1" s="1"/>
  <c r="C143" i="1"/>
  <c r="D143" i="1" s="1"/>
  <c r="E143" i="1" s="1"/>
  <c r="C142" i="1"/>
  <c r="D142" i="1" s="1"/>
  <c r="E142" i="1" s="1"/>
  <c r="C141" i="1"/>
  <c r="D141" i="1" s="1"/>
  <c r="E141" i="1" s="1"/>
  <c r="C140" i="1"/>
  <c r="D140" i="1" s="1"/>
  <c r="E140" i="1" s="1"/>
  <c r="C139" i="1"/>
  <c r="D139" i="1" s="1"/>
  <c r="E139" i="1" s="1"/>
  <c r="C138" i="1"/>
  <c r="D138" i="1" s="1"/>
  <c r="E138" i="1" s="1"/>
  <c r="C137" i="1"/>
  <c r="D137" i="1" s="1"/>
  <c r="E137" i="1" s="1"/>
  <c r="C136" i="1"/>
  <c r="D136" i="1" s="1"/>
  <c r="E136" i="1" s="1"/>
  <c r="C135" i="1"/>
  <c r="D135" i="1" s="1"/>
  <c r="E135" i="1" s="1"/>
  <c r="C134" i="1"/>
  <c r="D134" i="1" s="1"/>
  <c r="E134" i="1" s="1"/>
  <c r="C128" i="1"/>
  <c r="D128" i="1" s="1"/>
  <c r="E128" i="1" s="1"/>
  <c r="C127" i="1"/>
  <c r="D127" i="1" s="1"/>
  <c r="E127" i="1" s="1"/>
  <c r="C126" i="1"/>
  <c r="D126" i="1" s="1"/>
  <c r="E126" i="1" s="1"/>
  <c r="C125" i="1"/>
  <c r="D125" i="1" s="1"/>
  <c r="E125" i="1" s="1"/>
  <c r="C124" i="1"/>
  <c r="D124" i="1" s="1"/>
  <c r="E124" i="1" s="1"/>
  <c r="C123" i="1"/>
  <c r="D123" i="1" s="1"/>
  <c r="E123" i="1" s="1"/>
  <c r="C122" i="1"/>
  <c r="D122" i="1" s="1"/>
  <c r="E122" i="1" s="1"/>
  <c r="C121" i="1"/>
  <c r="D121" i="1" s="1"/>
  <c r="E121" i="1" s="1"/>
  <c r="C120" i="1"/>
  <c r="D120" i="1" s="1"/>
  <c r="E120" i="1" s="1"/>
  <c r="C119" i="1"/>
  <c r="D119" i="1" s="1"/>
  <c r="E119" i="1" s="1"/>
  <c r="C118" i="1"/>
  <c r="D118" i="1" s="1"/>
  <c r="E118" i="1" s="1"/>
  <c r="C117" i="1"/>
  <c r="D117" i="1" s="1"/>
  <c r="E117" i="1" s="1"/>
  <c r="C116" i="1"/>
  <c r="D116" i="1" s="1"/>
  <c r="E116" i="1" s="1"/>
  <c r="C115" i="1"/>
  <c r="D115" i="1" s="1"/>
  <c r="E115" i="1" s="1"/>
  <c r="C114" i="1"/>
  <c r="D114" i="1" s="1"/>
  <c r="C113" i="1"/>
  <c r="D113" i="1" s="1"/>
  <c r="E113" i="1" s="1"/>
  <c r="C112" i="1"/>
  <c r="D112" i="1" s="1"/>
  <c r="E112" i="1" s="1"/>
  <c r="C111" i="1"/>
  <c r="D111" i="1" s="1"/>
  <c r="E111" i="1" s="1"/>
  <c r="C110" i="1"/>
  <c r="D110" i="1" s="1"/>
  <c r="E110" i="1" s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04" i="1"/>
  <c r="D104" i="1" s="1"/>
  <c r="E104" i="1" s="1"/>
  <c r="C103" i="1"/>
  <c r="D103" i="1" s="1"/>
  <c r="E103" i="1" s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H72" i="1" s="1"/>
  <c r="C42" i="1"/>
  <c r="D42" i="1" s="1"/>
  <c r="E42" i="1" s="1"/>
  <c r="C43" i="1"/>
  <c r="D43" i="1" s="1"/>
  <c r="E43" i="1" s="1"/>
  <c r="C44" i="1"/>
  <c r="D44" i="1" s="1"/>
  <c r="E44" i="1" s="1"/>
  <c r="C45" i="1"/>
  <c r="D45" i="1" s="1"/>
  <c r="E45" i="1" s="1"/>
  <c r="C46" i="1"/>
  <c r="D46" i="1" s="1"/>
  <c r="E46" i="1" s="1"/>
  <c r="C47" i="1"/>
  <c r="D47" i="1" s="1"/>
  <c r="E47" i="1" s="1"/>
  <c r="C48" i="1"/>
  <c r="D48" i="1" s="1"/>
  <c r="E48" i="1" s="1"/>
  <c r="C49" i="1"/>
  <c r="D49" i="1" s="1"/>
  <c r="E49" i="1" s="1"/>
  <c r="C50" i="1"/>
  <c r="D50" i="1" s="1"/>
  <c r="E50" i="1" s="1"/>
  <c r="C51" i="1"/>
  <c r="D51" i="1" s="1"/>
  <c r="E51" i="1" s="1"/>
  <c r="C52" i="1"/>
  <c r="D52" i="1" s="1"/>
  <c r="E52" i="1" s="1"/>
  <c r="C53" i="1"/>
  <c r="D53" i="1" s="1"/>
  <c r="E53" i="1" s="1"/>
  <c r="C54" i="1"/>
  <c r="D54" i="1" s="1"/>
  <c r="E54" i="1" s="1"/>
  <c r="C55" i="1"/>
  <c r="D55" i="1" s="1"/>
  <c r="E55" i="1" s="1"/>
  <c r="C56" i="1"/>
  <c r="D56" i="1" s="1"/>
  <c r="E56" i="1" s="1"/>
  <c r="C57" i="1"/>
  <c r="D57" i="1" s="1"/>
  <c r="E57" i="1" s="1"/>
  <c r="C58" i="1"/>
  <c r="D58" i="1" s="1"/>
  <c r="E58" i="1" s="1"/>
  <c r="C59" i="1"/>
  <c r="D59" i="1" s="1"/>
  <c r="E59" i="1" s="1"/>
  <c r="C60" i="1"/>
  <c r="D60" i="1" s="1"/>
  <c r="E60" i="1" s="1"/>
  <c r="C61" i="1"/>
  <c r="D61" i="1" s="1"/>
  <c r="E61" i="1" s="1"/>
  <c r="C62" i="1"/>
  <c r="D62" i="1" s="1"/>
  <c r="E62" i="1" s="1"/>
  <c r="C63" i="1"/>
  <c r="D63" i="1" s="1"/>
  <c r="E63" i="1" s="1"/>
  <c r="C64" i="1"/>
  <c r="D64" i="1" s="1"/>
  <c r="E64" i="1" s="1"/>
  <c r="C65" i="1"/>
  <c r="D65" i="1" s="1"/>
  <c r="E65" i="1" s="1"/>
  <c r="C66" i="1"/>
  <c r="D66" i="1" s="1"/>
  <c r="E66" i="1" s="1"/>
  <c r="C41" i="1"/>
  <c r="D41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N10" i="1"/>
  <c r="G35" i="1" l="1"/>
  <c r="E41" i="1"/>
  <c r="H41" i="1" s="1"/>
  <c r="E114" i="1"/>
  <c r="H114" i="1" s="1"/>
  <c r="I114" i="1" s="1"/>
  <c r="N114" i="1" s="1"/>
  <c r="D73" i="1"/>
  <c r="H73" i="1"/>
  <c r="D81" i="1"/>
  <c r="H81" i="1"/>
  <c r="D97" i="1"/>
  <c r="H97" i="1"/>
  <c r="D74" i="1"/>
  <c r="H74" i="1"/>
  <c r="D82" i="1"/>
  <c r="H82" i="1"/>
  <c r="D90" i="1"/>
  <c r="H90" i="1"/>
  <c r="D76" i="1"/>
  <c r="H76" i="1"/>
  <c r="D84" i="1"/>
  <c r="H84" i="1"/>
  <c r="D92" i="1"/>
  <c r="H92" i="1"/>
  <c r="D75" i="1"/>
  <c r="H75" i="1"/>
  <c r="D91" i="1"/>
  <c r="H91" i="1"/>
  <c r="D77" i="1"/>
  <c r="H77" i="1"/>
  <c r="D83" i="1"/>
  <c r="H83" i="1"/>
  <c r="D85" i="1"/>
  <c r="H85" i="1"/>
  <c r="D93" i="1"/>
  <c r="H93" i="1"/>
  <c r="D78" i="1"/>
  <c r="H78" i="1"/>
  <c r="D86" i="1"/>
  <c r="H86" i="1"/>
  <c r="D94" i="1"/>
  <c r="H94" i="1"/>
  <c r="D79" i="1"/>
  <c r="H79" i="1"/>
  <c r="D80" i="1"/>
  <c r="H80" i="1"/>
  <c r="D88" i="1"/>
  <c r="H88" i="1"/>
  <c r="D96" i="1"/>
  <c r="H96" i="1"/>
  <c r="D87" i="1"/>
  <c r="H87" i="1"/>
  <c r="D95" i="1"/>
  <c r="H95" i="1"/>
  <c r="D89" i="1"/>
  <c r="H89" i="1"/>
  <c r="D72" i="1"/>
  <c r="I72" i="1" s="1"/>
  <c r="H103" i="1"/>
  <c r="H12" i="4"/>
  <c r="H75" i="4"/>
  <c r="H84" i="4"/>
  <c r="H76" i="4"/>
  <c r="I76" i="4" s="1"/>
  <c r="H95" i="5"/>
  <c r="I95" i="5" s="1"/>
  <c r="H87" i="5"/>
  <c r="H79" i="5"/>
  <c r="I79" i="5" s="1"/>
  <c r="H128" i="5"/>
  <c r="I128" i="5" s="1"/>
  <c r="H112" i="5"/>
  <c r="I112" i="5" s="1"/>
  <c r="H104" i="5"/>
  <c r="I104" i="5" s="1"/>
  <c r="H124" i="6"/>
  <c r="I124" i="6" s="1"/>
  <c r="H89" i="7"/>
  <c r="H122" i="7"/>
  <c r="H53" i="5"/>
  <c r="H45" i="5"/>
  <c r="I45" i="5" s="1"/>
  <c r="H167" i="5"/>
  <c r="H123" i="6"/>
  <c r="H115" i="6"/>
  <c r="I115" i="6" s="1"/>
  <c r="H94" i="6"/>
  <c r="I94" i="6" s="1"/>
  <c r="H86" i="6"/>
  <c r="I86" i="6" s="1"/>
  <c r="H78" i="6"/>
  <c r="I78" i="6" s="1"/>
  <c r="H216" i="5"/>
  <c r="H208" i="5"/>
  <c r="I208" i="5" s="1"/>
  <c r="H114" i="6"/>
  <c r="H97" i="4"/>
  <c r="H89" i="4"/>
  <c r="I89" i="4" s="1"/>
  <c r="H81" i="4"/>
  <c r="H117" i="5"/>
  <c r="H189" i="5"/>
  <c r="H181" i="5"/>
  <c r="H173" i="5"/>
  <c r="H91" i="5"/>
  <c r="I91" i="5" s="1"/>
  <c r="H83" i="5"/>
  <c r="I83" i="5" s="1"/>
  <c r="H75" i="5"/>
  <c r="H124" i="5"/>
  <c r="I124" i="5" s="1"/>
  <c r="H108" i="5"/>
  <c r="H128" i="6"/>
  <c r="I128" i="6" s="1"/>
  <c r="H104" i="6"/>
  <c r="I104" i="6" s="1"/>
  <c r="H77" i="7"/>
  <c r="I77" i="7" s="1"/>
  <c r="H118" i="7"/>
  <c r="H110" i="7"/>
  <c r="H87" i="4"/>
  <c r="I87" i="4" s="1"/>
  <c r="H65" i="5"/>
  <c r="I65" i="5" s="1"/>
  <c r="H119" i="6"/>
  <c r="I119" i="6" s="1"/>
  <c r="H212" i="5"/>
  <c r="H204" i="5"/>
  <c r="I204" i="5" s="1"/>
  <c r="H110" i="6"/>
  <c r="I110" i="6" s="1"/>
  <c r="H91" i="7"/>
  <c r="H77" i="4"/>
  <c r="H103" i="5"/>
  <c r="H121" i="5"/>
  <c r="I121" i="5" s="1"/>
  <c r="H185" i="5"/>
  <c r="I185" i="5" s="1"/>
  <c r="H127" i="1"/>
  <c r="I127" i="1" s="1"/>
  <c r="H14" i="4"/>
  <c r="H51" i="4"/>
  <c r="I51" i="4" s="1"/>
  <c r="H17" i="5"/>
  <c r="H53" i="1"/>
  <c r="H112" i="1"/>
  <c r="I112" i="1" s="1"/>
  <c r="H141" i="1"/>
  <c r="I141" i="1" s="1"/>
  <c r="H31" i="4"/>
  <c r="H60" i="4"/>
  <c r="H86" i="4"/>
  <c r="H80" i="4"/>
  <c r="I80" i="4" s="1"/>
  <c r="H26" i="5"/>
  <c r="H61" i="5"/>
  <c r="H122" i="5"/>
  <c r="I122" i="5" s="1"/>
  <c r="H165" i="5"/>
  <c r="I165" i="5" s="1"/>
  <c r="H209" i="5"/>
  <c r="I209" i="5" s="1"/>
  <c r="H180" i="5"/>
  <c r="H14" i="6"/>
  <c r="I14" i="6" s="1"/>
  <c r="H43" i="6"/>
  <c r="I43" i="6" s="1"/>
  <c r="H117" i="6"/>
  <c r="I117" i="6" s="1"/>
  <c r="H88" i="7"/>
  <c r="H60" i="1"/>
  <c r="I60" i="1" s="1"/>
  <c r="H105" i="1"/>
  <c r="H113" i="1"/>
  <c r="H134" i="1"/>
  <c r="I134" i="1" s="1"/>
  <c r="H142" i="1"/>
  <c r="I142" i="1" s="1"/>
  <c r="H158" i="1"/>
  <c r="I158" i="1" s="1"/>
  <c r="H16" i="4"/>
  <c r="I16" i="4" s="1"/>
  <c r="H32" i="4"/>
  <c r="H45" i="4"/>
  <c r="H61" i="4"/>
  <c r="I61" i="4" s="1"/>
  <c r="H19" i="5"/>
  <c r="H35" i="5"/>
  <c r="H63" i="5"/>
  <c r="I63" i="5" s="1"/>
  <c r="H123" i="5"/>
  <c r="H166" i="5"/>
  <c r="H179" i="5"/>
  <c r="H211" i="5"/>
  <c r="I211" i="5" s="1"/>
  <c r="H64" i="5"/>
  <c r="H48" i="5"/>
  <c r="H97" i="5"/>
  <c r="I97" i="5" s="1"/>
  <c r="H89" i="5"/>
  <c r="I89" i="5" s="1"/>
  <c r="H73" i="5"/>
  <c r="I73" i="5" s="1"/>
  <c r="H115" i="5"/>
  <c r="H107" i="5"/>
  <c r="I107" i="5" s="1"/>
  <c r="H15" i="6"/>
  <c r="I15" i="6" s="1"/>
  <c r="H23" i="6"/>
  <c r="I23" i="6" s="1"/>
  <c r="H44" i="6"/>
  <c r="I44" i="6" s="1"/>
  <c r="H60" i="6"/>
  <c r="I60" i="6" s="1"/>
  <c r="H92" i="6"/>
  <c r="I92" i="6" s="1"/>
  <c r="H118" i="6"/>
  <c r="I118" i="6" s="1"/>
  <c r="H17" i="7"/>
  <c r="I17" i="7" s="1"/>
  <c r="H25" i="7"/>
  <c r="H46" i="7"/>
  <c r="I46" i="7" s="1"/>
  <c r="H62" i="7"/>
  <c r="I62" i="7" s="1"/>
  <c r="H128" i="7"/>
  <c r="H59" i="1"/>
  <c r="I59" i="1" s="1"/>
  <c r="H51" i="1"/>
  <c r="I51" i="1" s="1"/>
  <c r="H43" i="1"/>
  <c r="I43" i="1" s="1"/>
  <c r="H106" i="1"/>
  <c r="H122" i="1"/>
  <c r="I122" i="1" s="1"/>
  <c r="H135" i="1"/>
  <c r="H143" i="1"/>
  <c r="I143" i="1" s="1"/>
  <c r="H151" i="1"/>
  <c r="H159" i="1"/>
  <c r="I159" i="1" s="1"/>
  <c r="H17" i="4"/>
  <c r="I17" i="4" s="1"/>
  <c r="H25" i="4"/>
  <c r="H33" i="4"/>
  <c r="I33" i="4" s="1"/>
  <c r="H46" i="4"/>
  <c r="I46" i="4" s="1"/>
  <c r="H54" i="4"/>
  <c r="H62" i="4"/>
  <c r="H94" i="4"/>
  <c r="I94" i="4" s="1"/>
  <c r="H12" i="5"/>
  <c r="H20" i="5"/>
  <c r="H28" i="5"/>
  <c r="H196" i="5"/>
  <c r="I196" i="5" s="1"/>
  <c r="H114" i="5"/>
  <c r="I114" i="5" s="1"/>
  <c r="H106" i="5"/>
  <c r="H214" i="5"/>
  <c r="H206" i="5"/>
  <c r="I206" i="5" s="1"/>
  <c r="H198" i="5"/>
  <c r="I198" i="5" s="1"/>
  <c r="H16" i="6"/>
  <c r="I16" i="6" s="1"/>
  <c r="H24" i="6"/>
  <c r="H32" i="6"/>
  <c r="I32" i="6" s="1"/>
  <c r="H45" i="6"/>
  <c r="H53" i="6"/>
  <c r="I53" i="6" s="1"/>
  <c r="H61" i="6"/>
  <c r="I61" i="6" s="1"/>
  <c r="H10" i="7"/>
  <c r="H18" i="7"/>
  <c r="I18" i="7" s="1"/>
  <c r="H26" i="7"/>
  <c r="I26" i="7" s="1"/>
  <c r="H34" i="7"/>
  <c r="I34" i="7" s="1"/>
  <c r="H47" i="7"/>
  <c r="H55" i="7"/>
  <c r="I55" i="7" s="1"/>
  <c r="H63" i="7"/>
  <c r="H82" i="7"/>
  <c r="I82" i="7" s="1"/>
  <c r="H94" i="7"/>
  <c r="H86" i="7"/>
  <c r="I86" i="7" s="1"/>
  <c r="H78" i="7"/>
  <c r="H127" i="7"/>
  <c r="I127" i="7" s="1"/>
  <c r="H119" i="7"/>
  <c r="I119" i="7" s="1"/>
  <c r="H111" i="7"/>
  <c r="I111" i="7" s="1"/>
  <c r="H123" i="1"/>
  <c r="H10" i="4"/>
  <c r="H55" i="4"/>
  <c r="H78" i="4"/>
  <c r="I78" i="4" s="1"/>
  <c r="H92" i="4"/>
  <c r="I92" i="4" s="1"/>
  <c r="H21" i="5"/>
  <c r="H29" i="5"/>
  <c r="H47" i="5"/>
  <c r="I47" i="5" s="1"/>
  <c r="H72" i="5"/>
  <c r="I72" i="5" s="1"/>
  <c r="H88" i="5"/>
  <c r="I88" i="5" s="1"/>
  <c r="H109" i="5"/>
  <c r="H126" i="5"/>
  <c r="I126" i="5" s="1"/>
  <c r="H170" i="5"/>
  <c r="I170" i="5" s="1"/>
  <c r="H182" i="5"/>
  <c r="I182" i="5" s="1"/>
  <c r="H199" i="5"/>
  <c r="H215" i="5"/>
  <c r="I215" i="5" s="1"/>
  <c r="H62" i="5"/>
  <c r="I62" i="5" s="1"/>
  <c r="H54" i="5"/>
  <c r="I54" i="5" s="1"/>
  <c r="H46" i="5"/>
  <c r="H113" i="5"/>
  <c r="I113" i="5" s="1"/>
  <c r="H105" i="5"/>
  <c r="H177" i="5"/>
  <c r="I177" i="5" s="1"/>
  <c r="H169" i="5"/>
  <c r="H213" i="5"/>
  <c r="H205" i="5"/>
  <c r="I205" i="5" s="1"/>
  <c r="H197" i="5"/>
  <c r="H17" i="6"/>
  <c r="I17" i="6" s="1"/>
  <c r="H25" i="6"/>
  <c r="H33" i="6"/>
  <c r="H46" i="6"/>
  <c r="I46" i="6" s="1"/>
  <c r="H54" i="6"/>
  <c r="I54" i="6" s="1"/>
  <c r="H62" i="6"/>
  <c r="H80" i="6"/>
  <c r="H96" i="6"/>
  <c r="I96" i="6" s="1"/>
  <c r="H111" i="6"/>
  <c r="I111" i="6" s="1"/>
  <c r="H120" i="6"/>
  <c r="I120" i="6" s="1"/>
  <c r="H11" i="7"/>
  <c r="I11" i="7" s="1"/>
  <c r="H19" i="7"/>
  <c r="I19" i="7" s="1"/>
  <c r="H27" i="7"/>
  <c r="H35" i="7"/>
  <c r="H48" i="7"/>
  <c r="I48" i="7" s="1"/>
  <c r="H56" i="7"/>
  <c r="H64" i="7"/>
  <c r="I64" i="7" s="1"/>
  <c r="H83" i="7"/>
  <c r="I83" i="7" s="1"/>
  <c r="H114" i="7"/>
  <c r="H91" i="6"/>
  <c r="I91" i="6" s="1"/>
  <c r="H83" i="6"/>
  <c r="I83" i="6" s="1"/>
  <c r="H75" i="6"/>
  <c r="I75" i="6" s="1"/>
  <c r="H93" i="7"/>
  <c r="I93" i="7" s="1"/>
  <c r="H126" i="7"/>
  <c r="H58" i="1"/>
  <c r="I58" i="1" s="1"/>
  <c r="H50" i="1"/>
  <c r="I50" i="1" s="1"/>
  <c r="H42" i="1"/>
  <c r="I42" i="1" s="1"/>
  <c r="H115" i="1"/>
  <c r="H152" i="1"/>
  <c r="I152" i="1" s="1"/>
  <c r="H26" i="4"/>
  <c r="I26" i="4" s="1"/>
  <c r="H13" i="5"/>
  <c r="H65" i="1"/>
  <c r="I65" i="1" s="1"/>
  <c r="H108" i="1"/>
  <c r="I108" i="1" s="1"/>
  <c r="H145" i="1"/>
  <c r="I145" i="1" s="1"/>
  <c r="H19" i="4"/>
  <c r="I19" i="4" s="1"/>
  <c r="H48" i="4"/>
  <c r="I48" i="4" s="1"/>
  <c r="H79" i="4"/>
  <c r="H22" i="5"/>
  <c r="H90" i="5"/>
  <c r="H127" i="5"/>
  <c r="H183" i="5"/>
  <c r="I183" i="5" s="1"/>
  <c r="H94" i="5"/>
  <c r="I94" i="5" s="1"/>
  <c r="H168" i="5"/>
  <c r="H34" i="6"/>
  <c r="I34" i="6" s="1"/>
  <c r="H63" i="6"/>
  <c r="I63" i="6" s="1"/>
  <c r="H112" i="6"/>
  <c r="H12" i="7"/>
  <c r="I12" i="7" s="1"/>
  <c r="H41" i="7"/>
  <c r="I41" i="7" s="1"/>
  <c r="H49" i="7"/>
  <c r="I49" i="7" s="1"/>
  <c r="H57" i="7"/>
  <c r="I57" i="7" s="1"/>
  <c r="H65" i="7"/>
  <c r="I65" i="7" s="1"/>
  <c r="H85" i="7"/>
  <c r="H115" i="7"/>
  <c r="I115" i="7" s="1"/>
  <c r="H127" i="6"/>
  <c r="I127" i="6" s="1"/>
  <c r="H72" i="6"/>
  <c r="I72" i="6" s="1"/>
  <c r="H92" i="7"/>
  <c r="H84" i="7"/>
  <c r="H125" i="7"/>
  <c r="H117" i="7"/>
  <c r="H109" i="7"/>
  <c r="H107" i="1"/>
  <c r="I107" i="1" s="1"/>
  <c r="H144" i="1"/>
  <c r="H18" i="4"/>
  <c r="I18" i="4" s="1"/>
  <c r="H47" i="4"/>
  <c r="H93" i="4"/>
  <c r="I93" i="4" s="1"/>
  <c r="H57" i="1"/>
  <c r="I57" i="1" s="1"/>
  <c r="H49" i="1"/>
  <c r="I49" i="1" s="1"/>
  <c r="H116" i="1"/>
  <c r="I116" i="1" s="1"/>
  <c r="H124" i="1"/>
  <c r="I124" i="1" s="1"/>
  <c r="H153" i="1"/>
  <c r="H27" i="4"/>
  <c r="I27" i="4" s="1"/>
  <c r="H56" i="4"/>
  <c r="H14" i="5"/>
  <c r="H49" i="5"/>
  <c r="I49" i="5" s="1"/>
  <c r="H201" i="5"/>
  <c r="H86" i="5"/>
  <c r="I86" i="5" s="1"/>
  <c r="H120" i="5"/>
  <c r="I120" i="5" s="1"/>
  <c r="H184" i="5"/>
  <c r="I184" i="5" s="1"/>
  <c r="H220" i="5"/>
  <c r="H10" i="6"/>
  <c r="I10" i="6" s="1"/>
  <c r="H26" i="6"/>
  <c r="I26" i="6" s="1"/>
  <c r="H47" i="6"/>
  <c r="I47" i="6" s="1"/>
  <c r="H82" i="6"/>
  <c r="H121" i="6"/>
  <c r="I121" i="6" s="1"/>
  <c r="H28" i="7"/>
  <c r="H56" i="1"/>
  <c r="I56" i="1" s="1"/>
  <c r="H117" i="1"/>
  <c r="I117" i="1" s="1"/>
  <c r="H28" i="4"/>
  <c r="I28" i="4" s="1"/>
  <c r="H49" i="4"/>
  <c r="I49" i="4" s="1"/>
  <c r="H65" i="4"/>
  <c r="H23" i="5"/>
  <c r="H203" i="5"/>
  <c r="I203" i="5" s="1"/>
  <c r="H52" i="5"/>
  <c r="H93" i="5"/>
  <c r="I93" i="5" s="1"/>
  <c r="H19" i="6"/>
  <c r="I19" i="6" s="1"/>
  <c r="H35" i="6"/>
  <c r="I35" i="6" s="1"/>
  <c r="H64" i="6"/>
  <c r="I64" i="6" s="1"/>
  <c r="H113" i="6"/>
  <c r="H21" i="7"/>
  <c r="I21" i="7" s="1"/>
  <c r="H42" i="7"/>
  <c r="I42" i="7" s="1"/>
  <c r="H58" i="7"/>
  <c r="H97" i="6"/>
  <c r="H89" i="6"/>
  <c r="I89" i="6" s="1"/>
  <c r="H81" i="6"/>
  <c r="I81" i="6" s="1"/>
  <c r="H73" i="6"/>
  <c r="I73" i="6" s="1"/>
  <c r="H116" i="7"/>
  <c r="H108" i="7"/>
  <c r="I108" i="7" s="1"/>
  <c r="H66" i="1"/>
  <c r="I66" i="1" s="1"/>
  <c r="H136" i="1"/>
  <c r="I136" i="1" s="1"/>
  <c r="H34" i="4"/>
  <c r="I34" i="4" s="1"/>
  <c r="H63" i="4"/>
  <c r="I63" i="4" s="1"/>
  <c r="H137" i="1"/>
  <c r="I137" i="1" s="1"/>
  <c r="H11" i="4"/>
  <c r="H35" i="4"/>
  <c r="I35" i="4" s="1"/>
  <c r="H64" i="4"/>
  <c r="H95" i="4"/>
  <c r="I95" i="4" s="1"/>
  <c r="H30" i="5"/>
  <c r="H74" i="5"/>
  <c r="H111" i="5"/>
  <c r="I111" i="5" s="1"/>
  <c r="H171" i="5"/>
  <c r="I171" i="5" s="1"/>
  <c r="H217" i="5"/>
  <c r="H78" i="5"/>
  <c r="I78" i="5" s="1"/>
  <c r="H176" i="5"/>
  <c r="H18" i="6"/>
  <c r="I18" i="6" s="1"/>
  <c r="H55" i="6"/>
  <c r="H103" i="6"/>
  <c r="I103" i="6" s="1"/>
  <c r="H20" i="7"/>
  <c r="H64" i="1"/>
  <c r="I64" i="1" s="1"/>
  <c r="H48" i="1"/>
  <c r="I48" i="1" s="1"/>
  <c r="H109" i="1"/>
  <c r="I109" i="1" s="1"/>
  <c r="H125" i="1"/>
  <c r="I125" i="1" s="1"/>
  <c r="H138" i="1"/>
  <c r="I138" i="1" s="1"/>
  <c r="H146" i="1"/>
  <c r="H154" i="1"/>
  <c r="I154" i="1" s="1"/>
  <c r="H20" i="4"/>
  <c r="I20" i="4" s="1"/>
  <c r="H41" i="4"/>
  <c r="I41" i="4" s="1"/>
  <c r="H57" i="4"/>
  <c r="H91" i="4"/>
  <c r="I91" i="4" s="1"/>
  <c r="H83" i="4"/>
  <c r="H15" i="5"/>
  <c r="H31" i="5"/>
  <c r="H219" i="5"/>
  <c r="I219" i="5" s="1"/>
  <c r="H60" i="5"/>
  <c r="I60" i="5" s="1"/>
  <c r="H44" i="5"/>
  <c r="I44" i="5" s="1"/>
  <c r="H85" i="5"/>
  <c r="I85" i="5" s="1"/>
  <c r="H77" i="5"/>
  <c r="I77" i="5" s="1"/>
  <c r="H11" i="6"/>
  <c r="I11" i="6" s="1"/>
  <c r="H27" i="6"/>
  <c r="I27" i="6" s="1"/>
  <c r="H48" i="6"/>
  <c r="H56" i="6"/>
  <c r="I56" i="6" s="1"/>
  <c r="H84" i="6"/>
  <c r="I84" i="6" s="1"/>
  <c r="H122" i="6"/>
  <c r="I122" i="6" s="1"/>
  <c r="H13" i="7"/>
  <c r="I13" i="7" s="1"/>
  <c r="H29" i="7"/>
  <c r="I29" i="7" s="1"/>
  <c r="H50" i="7"/>
  <c r="I50" i="7" s="1"/>
  <c r="H66" i="7"/>
  <c r="I66" i="7" s="1"/>
  <c r="H124" i="7"/>
  <c r="I124" i="7" s="1"/>
  <c r="H63" i="1"/>
  <c r="I63" i="1" s="1"/>
  <c r="H55" i="1"/>
  <c r="I55" i="1" s="1"/>
  <c r="H47" i="1"/>
  <c r="I47" i="1" s="1"/>
  <c r="H110" i="1"/>
  <c r="I110" i="1" s="1"/>
  <c r="H118" i="1"/>
  <c r="I118" i="1" s="1"/>
  <c r="H126" i="1"/>
  <c r="I126" i="1" s="1"/>
  <c r="H139" i="1"/>
  <c r="I139" i="1" s="1"/>
  <c r="H147" i="1"/>
  <c r="I147" i="1" s="1"/>
  <c r="H155" i="1"/>
  <c r="I155" i="1" s="1"/>
  <c r="H13" i="4"/>
  <c r="I13" i="4" s="1"/>
  <c r="H21" i="4"/>
  <c r="I21" i="4" s="1"/>
  <c r="H29" i="4"/>
  <c r="I29" i="4" s="1"/>
  <c r="H42" i="4"/>
  <c r="I42" i="4" s="1"/>
  <c r="H50" i="4"/>
  <c r="I50" i="4" s="1"/>
  <c r="H58" i="4"/>
  <c r="I58" i="4" s="1"/>
  <c r="H66" i="4"/>
  <c r="I66" i="4" s="1"/>
  <c r="H72" i="4"/>
  <c r="I72" i="4" s="1"/>
  <c r="H90" i="4"/>
  <c r="I90" i="4" s="1"/>
  <c r="H82" i="4"/>
  <c r="I82" i="4" s="1"/>
  <c r="H16" i="5"/>
  <c r="H24" i="5"/>
  <c r="H32" i="5"/>
  <c r="H55" i="5"/>
  <c r="I55" i="5" s="1"/>
  <c r="H174" i="5"/>
  <c r="I174" i="5" s="1"/>
  <c r="H186" i="5"/>
  <c r="I186" i="5" s="1"/>
  <c r="H41" i="5"/>
  <c r="I41" i="5" s="1"/>
  <c r="H59" i="5"/>
  <c r="I59" i="5" s="1"/>
  <c r="H51" i="5"/>
  <c r="I51" i="5" s="1"/>
  <c r="H43" i="5"/>
  <c r="I43" i="5" s="1"/>
  <c r="H92" i="5"/>
  <c r="I92" i="5" s="1"/>
  <c r="H84" i="5"/>
  <c r="I84" i="5" s="1"/>
  <c r="H76" i="5"/>
  <c r="I76" i="5" s="1"/>
  <c r="H118" i="5"/>
  <c r="I118" i="5" s="1"/>
  <c r="H110" i="5"/>
  <c r="I110" i="5" s="1"/>
  <c r="H218" i="5"/>
  <c r="I218" i="5" s="1"/>
  <c r="H210" i="5"/>
  <c r="I210" i="5" s="1"/>
  <c r="H202" i="5"/>
  <c r="I202" i="5" s="1"/>
  <c r="H12" i="6"/>
  <c r="I12" i="6" s="1"/>
  <c r="H20" i="6"/>
  <c r="I20" i="6" s="1"/>
  <c r="H28" i="6"/>
  <c r="I28" i="6" s="1"/>
  <c r="H41" i="6"/>
  <c r="I41" i="6" s="1"/>
  <c r="H49" i="6"/>
  <c r="I49" i="6" s="1"/>
  <c r="H57" i="6"/>
  <c r="I57" i="6" s="1"/>
  <c r="H65" i="6"/>
  <c r="I65" i="6" s="1"/>
  <c r="H105" i="6"/>
  <c r="I105" i="6" s="1"/>
  <c r="H14" i="7"/>
  <c r="I14" i="7" s="1"/>
  <c r="H22" i="7"/>
  <c r="I22" i="7" s="1"/>
  <c r="H30" i="7"/>
  <c r="I30" i="7" s="1"/>
  <c r="H43" i="7"/>
  <c r="I43" i="7" s="1"/>
  <c r="H51" i="7"/>
  <c r="I51" i="7" s="1"/>
  <c r="H59" i="7"/>
  <c r="I59" i="7" s="1"/>
  <c r="H72" i="7"/>
  <c r="I72" i="7" s="1"/>
  <c r="H90" i="7"/>
  <c r="I90" i="7" s="1"/>
  <c r="H74" i="7"/>
  <c r="I74" i="7" s="1"/>
  <c r="H111" i="1"/>
  <c r="I111" i="1" s="1"/>
  <c r="H148" i="1"/>
  <c r="I148" i="1" s="1"/>
  <c r="H30" i="4"/>
  <c r="I30" i="4" s="1"/>
  <c r="H73" i="4"/>
  <c r="I73" i="4" s="1"/>
  <c r="H85" i="4"/>
  <c r="I85" i="4" s="1"/>
  <c r="H25" i="5"/>
  <c r="H33" i="5"/>
  <c r="H57" i="5"/>
  <c r="I57" i="5" s="1"/>
  <c r="H80" i="5"/>
  <c r="I80" i="5" s="1"/>
  <c r="H96" i="5"/>
  <c r="I96" i="5" s="1"/>
  <c r="H119" i="5"/>
  <c r="I119" i="5" s="1"/>
  <c r="H175" i="5"/>
  <c r="I175" i="5" s="1"/>
  <c r="H187" i="5"/>
  <c r="I187" i="5" s="1"/>
  <c r="H207" i="5"/>
  <c r="I207" i="5" s="1"/>
  <c r="H66" i="5"/>
  <c r="I66" i="5" s="1"/>
  <c r="H58" i="5"/>
  <c r="I58" i="5" s="1"/>
  <c r="H50" i="5"/>
  <c r="I50" i="5" s="1"/>
  <c r="H42" i="5"/>
  <c r="I42" i="5" s="1"/>
  <c r="H125" i="5"/>
  <c r="I125" i="5" s="1"/>
  <c r="H200" i="5"/>
  <c r="I200" i="5" s="1"/>
  <c r="H13" i="6"/>
  <c r="I13" i="6" s="1"/>
  <c r="H21" i="6"/>
  <c r="I21" i="6" s="1"/>
  <c r="H29" i="6"/>
  <c r="I29" i="6" s="1"/>
  <c r="H42" i="6"/>
  <c r="I42" i="6" s="1"/>
  <c r="H50" i="6"/>
  <c r="I50" i="6" s="1"/>
  <c r="H58" i="6"/>
  <c r="I58" i="6" s="1"/>
  <c r="H66" i="6"/>
  <c r="I66" i="6" s="1"/>
  <c r="H88" i="6"/>
  <c r="I88" i="6" s="1"/>
  <c r="H106" i="6"/>
  <c r="I106" i="6" s="1"/>
  <c r="H116" i="6"/>
  <c r="I116" i="6" s="1"/>
  <c r="H125" i="6"/>
  <c r="H15" i="7"/>
  <c r="I15" i="7" s="1"/>
  <c r="H23" i="7"/>
  <c r="I23" i="7" s="1"/>
  <c r="H31" i="7"/>
  <c r="I31" i="7" s="1"/>
  <c r="H44" i="7"/>
  <c r="I44" i="7" s="1"/>
  <c r="H52" i="7"/>
  <c r="I52" i="7" s="1"/>
  <c r="H60" i="7"/>
  <c r="I60" i="7" s="1"/>
  <c r="H75" i="7"/>
  <c r="H97" i="7"/>
  <c r="I97" i="7" s="1"/>
  <c r="H123" i="7"/>
  <c r="I123" i="7" s="1"/>
  <c r="H95" i="6"/>
  <c r="I95" i="6" s="1"/>
  <c r="H87" i="6"/>
  <c r="I87" i="6" s="1"/>
  <c r="H79" i="6"/>
  <c r="I79" i="6" s="1"/>
  <c r="H81" i="7"/>
  <c r="I81" i="7" s="1"/>
  <c r="H73" i="7"/>
  <c r="I73" i="7" s="1"/>
  <c r="H62" i="1"/>
  <c r="I62" i="1" s="1"/>
  <c r="H46" i="1"/>
  <c r="I46" i="1" s="1"/>
  <c r="H119" i="1"/>
  <c r="I119" i="1" s="1"/>
  <c r="H156" i="1"/>
  <c r="I156" i="1" s="1"/>
  <c r="H43" i="4"/>
  <c r="I43" i="4" s="1"/>
  <c r="H61" i="1"/>
  <c r="I61" i="1" s="1"/>
  <c r="H128" i="1"/>
  <c r="I128" i="1" s="1"/>
  <c r="H157" i="1"/>
  <c r="I157" i="1" s="1"/>
  <c r="H44" i="4"/>
  <c r="I44" i="4" s="1"/>
  <c r="H74" i="4"/>
  <c r="I74" i="4" s="1"/>
  <c r="H88" i="4"/>
  <c r="H18" i="5"/>
  <c r="H82" i="5"/>
  <c r="I82" i="5" s="1"/>
  <c r="H178" i="5"/>
  <c r="I178" i="5" s="1"/>
  <c r="H116" i="5"/>
  <c r="I116" i="5" s="1"/>
  <c r="H188" i="5"/>
  <c r="I188" i="5" s="1"/>
  <c r="H30" i="6"/>
  <c r="I30" i="6" s="1"/>
  <c r="H59" i="6"/>
  <c r="I59" i="6" s="1"/>
  <c r="H74" i="6"/>
  <c r="I74" i="6" s="1"/>
  <c r="H108" i="6"/>
  <c r="I108" i="6" s="1"/>
  <c r="H126" i="6"/>
  <c r="I126" i="6" s="1"/>
  <c r="H24" i="7"/>
  <c r="I24" i="7" s="1"/>
  <c r="H32" i="7"/>
  <c r="I32" i="7" s="1"/>
  <c r="H45" i="7"/>
  <c r="I45" i="7" s="1"/>
  <c r="H53" i="7"/>
  <c r="I53" i="7" s="1"/>
  <c r="H61" i="7"/>
  <c r="I61" i="7" s="1"/>
  <c r="H76" i="7"/>
  <c r="I76" i="7" s="1"/>
  <c r="H106" i="7"/>
  <c r="I106" i="7" s="1"/>
  <c r="H107" i="6"/>
  <c r="I107" i="6" s="1"/>
  <c r="H96" i="7"/>
  <c r="I96" i="7" s="1"/>
  <c r="H80" i="7"/>
  <c r="H103" i="7"/>
  <c r="I103" i="7" s="1"/>
  <c r="H121" i="7"/>
  <c r="I121" i="7" s="1"/>
  <c r="H113" i="7"/>
  <c r="I113" i="7" s="1"/>
  <c r="H105" i="7"/>
  <c r="I105" i="7" s="1"/>
  <c r="H54" i="1"/>
  <c r="I54" i="1" s="1"/>
  <c r="H140" i="1"/>
  <c r="I140" i="1" s="1"/>
  <c r="H22" i="4"/>
  <c r="I22" i="4" s="1"/>
  <c r="H59" i="4"/>
  <c r="I59" i="4" s="1"/>
  <c r="H45" i="1"/>
  <c r="I45" i="1" s="1"/>
  <c r="H120" i="1"/>
  <c r="I120" i="1" s="1"/>
  <c r="H149" i="1"/>
  <c r="I149" i="1" s="1"/>
  <c r="H23" i="4"/>
  <c r="I23" i="4" s="1"/>
  <c r="H52" i="4"/>
  <c r="I52" i="4" s="1"/>
  <c r="H96" i="4"/>
  <c r="I96" i="4" s="1"/>
  <c r="H10" i="5"/>
  <c r="H34" i="5"/>
  <c r="H172" i="5"/>
  <c r="I172" i="5" s="1"/>
  <c r="H22" i="6"/>
  <c r="I22" i="6" s="1"/>
  <c r="H51" i="6"/>
  <c r="I51" i="6" s="1"/>
  <c r="H90" i="6"/>
  <c r="I90" i="6" s="1"/>
  <c r="H16" i="7"/>
  <c r="I16" i="7" s="1"/>
  <c r="H52" i="1"/>
  <c r="I52" i="1" s="1"/>
  <c r="H44" i="1"/>
  <c r="I44" i="1" s="1"/>
  <c r="H121" i="1"/>
  <c r="I121" i="1" s="1"/>
  <c r="H150" i="1"/>
  <c r="I150" i="1" s="1"/>
  <c r="H24" i="4"/>
  <c r="I24" i="4" s="1"/>
  <c r="H53" i="4"/>
  <c r="I53" i="4" s="1"/>
  <c r="H11" i="5"/>
  <c r="H27" i="5"/>
  <c r="H190" i="5"/>
  <c r="I190" i="5" s="1"/>
  <c r="H56" i="5"/>
  <c r="I56" i="5" s="1"/>
  <c r="H81" i="5"/>
  <c r="I81" i="5" s="1"/>
  <c r="H31" i="6"/>
  <c r="I31" i="6" s="1"/>
  <c r="H52" i="6"/>
  <c r="I52" i="6" s="1"/>
  <c r="H76" i="6"/>
  <c r="I76" i="6" s="1"/>
  <c r="H109" i="6"/>
  <c r="I109" i="6" s="1"/>
  <c r="H33" i="7"/>
  <c r="I33" i="7" s="1"/>
  <c r="H54" i="7"/>
  <c r="I54" i="7" s="1"/>
  <c r="H107" i="7"/>
  <c r="I107" i="7" s="1"/>
  <c r="H93" i="6"/>
  <c r="H85" i="6"/>
  <c r="I85" i="6" s="1"/>
  <c r="H77" i="6"/>
  <c r="I77" i="6" s="1"/>
  <c r="H95" i="7"/>
  <c r="I95" i="7" s="1"/>
  <c r="H87" i="7"/>
  <c r="I87" i="7" s="1"/>
  <c r="H79" i="7"/>
  <c r="I79" i="7" s="1"/>
  <c r="H120" i="7"/>
  <c r="I120" i="7" s="1"/>
  <c r="H112" i="7"/>
  <c r="I112" i="7" s="1"/>
  <c r="H104" i="7"/>
  <c r="I104" i="7" s="1"/>
  <c r="N11" i="1"/>
  <c r="N34" i="1"/>
  <c r="N26" i="1"/>
  <c r="N18" i="1"/>
  <c r="N27" i="1"/>
  <c r="N33" i="1"/>
  <c r="N25" i="1"/>
  <c r="N17" i="1"/>
  <c r="N19" i="1"/>
  <c r="N32" i="1"/>
  <c r="N24" i="1"/>
  <c r="N16" i="1"/>
  <c r="N15" i="1"/>
  <c r="N30" i="1"/>
  <c r="N22" i="1"/>
  <c r="N14" i="1"/>
  <c r="N31" i="1"/>
  <c r="N29" i="1"/>
  <c r="N21" i="1"/>
  <c r="N13" i="1"/>
  <c r="N23" i="1"/>
  <c r="N28" i="1"/>
  <c r="N20" i="1"/>
  <c r="N12" i="1"/>
  <c r="H149" i="5"/>
  <c r="I149" i="5" s="1"/>
  <c r="H154" i="5"/>
  <c r="I154" i="5" s="1"/>
  <c r="H138" i="5"/>
  <c r="I138" i="5" s="1"/>
  <c r="H150" i="5"/>
  <c r="I150" i="5" s="1"/>
  <c r="H153" i="5"/>
  <c r="I153" i="5" s="1"/>
  <c r="H136" i="5"/>
  <c r="I136" i="5" s="1"/>
  <c r="H151" i="5"/>
  <c r="I151" i="5" s="1"/>
  <c r="H152" i="5"/>
  <c r="I152" i="5" s="1"/>
  <c r="H135" i="5"/>
  <c r="I135" i="5" s="1"/>
  <c r="H157" i="5"/>
  <c r="I157" i="5" s="1"/>
  <c r="H146" i="5"/>
  <c r="I146" i="5" s="1"/>
  <c r="H148" i="5"/>
  <c r="I148" i="5" s="1"/>
  <c r="H137" i="5"/>
  <c r="I137" i="5" s="1"/>
  <c r="H158" i="5"/>
  <c r="I158" i="5" s="1"/>
  <c r="H147" i="5"/>
  <c r="I147" i="5" s="1"/>
  <c r="H145" i="5"/>
  <c r="I145" i="5" s="1"/>
  <c r="H141" i="5"/>
  <c r="I141" i="5" s="1"/>
  <c r="H159" i="5"/>
  <c r="I159" i="5" s="1"/>
  <c r="H155" i="5"/>
  <c r="I155" i="5" s="1"/>
  <c r="H144" i="5"/>
  <c r="I144" i="5" s="1"/>
  <c r="H142" i="5"/>
  <c r="I142" i="5" s="1"/>
  <c r="H140" i="5"/>
  <c r="I140" i="5" s="1"/>
  <c r="H143" i="5"/>
  <c r="I143" i="5" s="1"/>
  <c r="H156" i="5"/>
  <c r="I156" i="5" s="1"/>
  <c r="H139" i="5"/>
  <c r="I139" i="5" s="1"/>
  <c r="H134" i="5"/>
  <c r="I134" i="5" s="1"/>
  <c r="H104" i="1"/>
  <c r="I104" i="1" s="1"/>
  <c r="H35" i="1" l="1"/>
  <c r="I35" i="1" s="1"/>
  <c r="N35" i="1" s="1"/>
  <c r="I96" i="1"/>
  <c r="N96" i="1" s="1"/>
  <c r="I94" i="1"/>
  <c r="N94" i="1" s="1"/>
  <c r="I85" i="1"/>
  <c r="N85" i="1" s="1"/>
  <c r="I75" i="1"/>
  <c r="N75" i="1" s="1"/>
  <c r="I90" i="1"/>
  <c r="N90" i="1" s="1"/>
  <c r="I87" i="1"/>
  <c r="N87" i="1" s="1"/>
  <c r="I79" i="1"/>
  <c r="N79" i="1" s="1"/>
  <c r="I93" i="1"/>
  <c r="N93" i="1" s="1"/>
  <c r="I91" i="1"/>
  <c r="N91" i="1" s="1"/>
  <c r="I76" i="1"/>
  <c r="N76" i="1" s="1"/>
  <c r="I97" i="1"/>
  <c r="N97" i="1" s="1"/>
  <c r="I81" i="1"/>
  <c r="N81" i="1" s="1"/>
  <c r="I89" i="1"/>
  <c r="N89" i="1" s="1"/>
  <c r="I88" i="1"/>
  <c r="N88" i="1" s="1"/>
  <c r="I86" i="1"/>
  <c r="N86" i="1" s="1"/>
  <c r="I83" i="1"/>
  <c r="N83" i="1" s="1"/>
  <c r="I92" i="1"/>
  <c r="N92" i="1" s="1"/>
  <c r="I82" i="1"/>
  <c r="N82" i="1" s="1"/>
  <c r="I73" i="1"/>
  <c r="N73" i="1" s="1"/>
  <c r="I95" i="1"/>
  <c r="N95" i="1" s="1"/>
  <c r="I80" i="1"/>
  <c r="N80" i="1" s="1"/>
  <c r="I78" i="1"/>
  <c r="N78" i="1" s="1"/>
  <c r="I77" i="1"/>
  <c r="N77" i="1" s="1"/>
  <c r="I84" i="1"/>
  <c r="N84" i="1" s="1"/>
  <c r="I74" i="1"/>
  <c r="I117" i="7"/>
  <c r="N117" i="7" s="1"/>
  <c r="I114" i="7"/>
  <c r="N114" i="7" s="1"/>
  <c r="I118" i="7"/>
  <c r="N118" i="7" s="1"/>
  <c r="I109" i="7"/>
  <c r="N109" i="7" s="1"/>
  <c r="I116" i="7"/>
  <c r="N116" i="7" s="1"/>
  <c r="I125" i="7"/>
  <c r="N125" i="7" s="1"/>
  <c r="I110" i="7"/>
  <c r="N110" i="7" s="1"/>
  <c r="I126" i="7"/>
  <c r="N126" i="7" s="1"/>
  <c r="I128" i="7"/>
  <c r="N128" i="7" s="1"/>
  <c r="I122" i="7"/>
  <c r="N122" i="7" s="1"/>
  <c r="I35" i="7"/>
  <c r="N35" i="7" s="1"/>
  <c r="I28" i="7"/>
  <c r="N28" i="7" s="1"/>
  <c r="I27" i="7"/>
  <c r="N27" i="7" s="1"/>
  <c r="I25" i="7"/>
  <c r="N25" i="7" s="1"/>
  <c r="I20" i="7"/>
  <c r="N20" i="7" s="1"/>
  <c r="I25" i="6"/>
  <c r="N25" i="6" s="1"/>
  <c r="I24" i="6"/>
  <c r="N24" i="6" s="1"/>
  <c r="I33" i="6"/>
  <c r="N33" i="6" s="1"/>
  <c r="I199" i="5"/>
  <c r="N199" i="5" s="1"/>
  <c r="I213" i="5"/>
  <c r="N213" i="5" s="1"/>
  <c r="I221" i="5"/>
  <c r="N221" i="5" s="1"/>
  <c r="I217" i="5"/>
  <c r="N217" i="5" s="1"/>
  <c r="I216" i="5"/>
  <c r="N216" i="5" s="1"/>
  <c r="I197" i="5"/>
  <c r="N197" i="5" s="1"/>
  <c r="I212" i="5"/>
  <c r="N212" i="5" s="1"/>
  <c r="I201" i="5"/>
  <c r="N201" i="5" s="1"/>
  <c r="I220" i="5"/>
  <c r="N220" i="5" s="1"/>
  <c r="I214" i="5"/>
  <c r="N214" i="5" s="1"/>
  <c r="I75" i="5"/>
  <c r="N75" i="5" s="1"/>
  <c r="I87" i="5"/>
  <c r="N87" i="5" s="1"/>
  <c r="I74" i="5"/>
  <c r="N74" i="5" s="1"/>
  <c r="I90" i="5"/>
  <c r="N90" i="5" s="1"/>
  <c r="I52" i="5"/>
  <c r="N52" i="5" s="1"/>
  <c r="I61" i="5"/>
  <c r="N61" i="5" s="1"/>
  <c r="I46" i="5"/>
  <c r="N46" i="5" s="1"/>
  <c r="I48" i="5"/>
  <c r="N48" i="5" s="1"/>
  <c r="I53" i="5"/>
  <c r="N53" i="5" s="1"/>
  <c r="I64" i="5"/>
  <c r="N64" i="5" s="1"/>
  <c r="I31" i="5"/>
  <c r="N31" i="5" s="1"/>
  <c r="I27" i="5"/>
  <c r="N27" i="5" s="1"/>
  <c r="I18" i="5"/>
  <c r="N18" i="5" s="1"/>
  <c r="I15" i="5"/>
  <c r="N15" i="5" s="1"/>
  <c r="I29" i="5"/>
  <c r="N29" i="5" s="1"/>
  <c r="I26" i="5"/>
  <c r="N26" i="5" s="1"/>
  <c r="I30" i="5"/>
  <c r="N30" i="5" s="1"/>
  <c r="I32" i="5"/>
  <c r="N32" i="5" s="1"/>
  <c r="I23" i="5"/>
  <c r="N23" i="5" s="1"/>
  <c r="I21" i="5"/>
  <c r="N21" i="5" s="1"/>
  <c r="I28" i="5"/>
  <c r="N28" i="5" s="1"/>
  <c r="I17" i="5"/>
  <c r="N17" i="5" s="1"/>
  <c r="I10" i="5"/>
  <c r="N10" i="5" s="1"/>
  <c r="I11" i="5"/>
  <c r="N11" i="5" s="1"/>
  <c r="I33" i="5"/>
  <c r="N33" i="5" s="1"/>
  <c r="I24" i="5"/>
  <c r="N24" i="5" s="1"/>
  <c r="I20" i="5"/>
  <c r="N20" i="5" s="1"/>
  <c r="I16" i="5"/>
  <c r="N16" i="5" s="1"/>
  <c r="I14" i="5"/>
  <c r="N14" i="5" s="1"/>
  <c r="I12" i="5"/>
  <c r="N12" i="5" s="1"/>
  <c r="I35" i="5"/>
  <c r="N35" i="5" s="1"/>
  <c r="I22" i="5"/>
  <c r="N22" i="5" s="1"/>
  <c r="I19" i="5"/>
  <c r="N19" i="5" s="1"/>
  <c r="I25" i="5"/>
  <c r="N25" i="5" s="1"/>
  <c r="I34" i="5"/>
  <c r="N34" i="5" s="1"/>
  <c r="I13" i="5"/>
  <c r="N13" i="5" s="1"/>
  <c r="I77" i="4"/>
  <c r="N77" i="4" s="1"/>
  <c r="I97" i="4"/>
  <c r="N97" i="4" s="1"/>
  <c r="I88" i="4"/>
  <c r="N88" i="4" s="1"/>
  <c r="I83" i="4"/>
  <c r="N83" i="4" s="1"/>
  <c r="I81" i="4"/>
  <c r="N81" i="4" s="1"/>
  <c r="I79" i="4"/>
  <c r="N79" i="4" s="1"/>
  <c r="I84" i="4"/>
  <c r="N84" i="4" s="1"/>
  <c r="I75" i="4"/>
  <c r="N75" i="4" s="1"/>
  <c r="I86" i="4"/>
  <c r="N86" i="4" s="1"/>
  <c r="I54" i="4"/>
  <c r="N54" i="4" s="1"/>
  <c r="I64" i="4"/>
  <c r="N64" i="4" s="1"/>
  <c r="I57" i="4"/>
  <c r="N57" i="4" s="1"/>
  <c r="I60" i="4"/>
  <c r="N60" i="4" s="1"/>
  <c r="I56" i="4"/>
  <c r="N56" i="4" s="1"/>
  <c r="I47" i="4"/>
  <c r="N47" i="4" s="1"/>
  <c r="I55" i="4"/>
  <c r="N55" i="4" s="1"/>
  <c r="I45" i="4"/>
  <c r="N45" i="4" s="1"/>
  <c r="I65" i="4"/>
  <c r="N65" i="4" s="1"/>
  <c r="I62" i="4"/>
  <c r="N62" i="4" s="1"/>
  <c r="I32" i="4"/>
  <c r="N32" i="4" s="1"/>
  <c r="I12" i="4"/>
  <c r="N12" i="4" s="1"/>
  <c r="I25" i="4"/>
  <c r="N25" i="4" s="1"/>
  <c r="I10" i="4"/>
  <c r="N10" i="4" s="1"/>
  <c r="I14" i="4"/>
  <c r="N14" i="4" s="1"/>
  <c r="N15" i="4"/>
  <c r="I11" i="4"/>
  <c r="N11" i="4" s="1"/>
  <c r="I31" i="4"/>
  <c r="N31" i="4" s="1"/>
  <c r="I146" i="1"/>
  <c r="N146" i="1" s="1"/>
  <c r="I144" i="1"/>
  <c r="N144" i="1" s="1"/>
  <c r="I135" i="1"/>
  <c r="N135" i="1" s="1"/>
  <c r="I151" i="1"/>
  <c r="N151" i="1" s="1"/>
  <c r="I153" i="1"/>
  <c r="N153" i="1" s="1"/>
  <c r="I106" i="1"/>
  <c r="N106" i="1" s="1"/>
  <c r="I103" i="1"/>
  <c r="N103" i="1" s="1"/>
  <c r="I123" i="1"/>
  <c r="N123" i="1" s="1"/>
  <c r="I115" i="1"/>
  <c r="N115" i="1" s="1"/>
  <c r="I113" i="1"/>
  <c r="N113" i="1" s="1"/>
  <c r="I105" i="1"/>
  <c r="N105" i="1" s="1"/>
  <c r="I41" i="1"/>
  <c r="N41" i="1" s="1"/>
  <c r="I53" i="1"/>
  <c r="N53" i="1" s="1"/>
  <c r="I92" i="7"/>
  <c r="N92" i="7" s="1"/>
  <c r="I80" i="7"/>
  <c r="N80" i="7" s="1"/>
  <c r="I88" i="7"/>
  <c r="N88" i="7" s="1"/>
  <c r="I85" i="7"/>
  <c r="N85" i="7" s="1"/>
  <c r="I78" i="7"/>
  <c r="N78" i="7" s="1"/>
  <c r="I91" i="7"/>
  <c r="N91" i="7" s="1"/>
  <c r="I75" i="7"/>
  <c r="N75" i="7" s="1"/>
  <c r="I84" i="7"/>
  <c r="N84" i="7" s="1"/>
  <c r="I94" i="7"/>
  <c r="N94" i="7" s="1"/>
  <c r="I89" i="7"/>
  <c r="N89" i="7" s="1"/>
  <c r="I58" i="7"/>
  <c r="N58" i="7" s="1"/>
  <c r="I63" i="7"/>
  <c r="N63" i="7" s="1"/>
  <c r="I47" i="7"/>
  <c r="N47" i="7" s="1"/>
  <c r="I56" i="7"/>
  <c r="N56" i="7" s="1"/>
  <c r="I10" i="7"/>
  <c r="N10" i="7" s="1"/>
  <c r="I112" i="6"/>
  <c r="N112" i="6" s="1"/>
  <c r="I123" i="6"/>
  <c r="N123" i="6" s="1"/>
  <c r="I114" i="6"/>
  <c r="N114" i="6" s="1"/>
  <c r="I125" i="6"/>
  <c r="N125" i="6" s="1"/>
  <c r="I113" i="6"/>
  <c r="N113" i="6" s="1"/>
  <c r="I82" i="6"/>
  <c r="N82" i="6" s="1"/>
  <c r="I97" i="6"/>
  <c r="N97" i="6" s="1"/>
  <c r="I93" i="6"/>
  <c r="N93" i="6" s="1"/>
  <c r="I80" i="6"/>
  <c r="N80" i="6" s="1"/>
  <c r="I62" i="6"/>
  <c r="N62" i="6" s="1"/>
  <c r="I48" i="6"/>
  <c r="N48" i="6" s="1"/>
  <c r="I55" i="6"/>
  <c r="N55" i="6" s="1"/>
  <c r="I45" i="6"/>
  <c r="N45" i="6" s="1"/>
  <c r="I179" i="5"/>
  <c r="N179" i="5" s="1"/>
  <c r="I173" i="5"/>
  <c r="N173" i="5" s="1"/>
  <c r="I169" i="5"/>
  <c r="N169" i="5" s="1"/>
  <c r="I166" i="5"/>
  <c r="N166" i="5" s="1"/>
  <c r="I176" i="5"/>
  <c r="N176" i="5" s="1"/>
  <c r="I168" i="5"/>
  <c r="N168" i="5" s="1"/>
  <c r="I167" i="5"/>
  <c r="N167" i="5" s="1"/>
  <c r="I180" i="5"/>
  <c r="N180" i="5" s="1"/>
  <c r="I181" i="5"/>
  <c r="N181" i="5" s="1"/>
  <c r="I189" i="5"/>
  <c r="N189" i="5" s="1"/>
  <c r="I106" i="5"/>
  <c r="N106" i="5" s="1"/>
  <c r="I123" i="5"/>
  <c r="N123" i="5" s="1"/>
  <c r="I105" i="5"/>
  <c r="N105" i="5" s="1"/>
  <c r="I115" i="5"/>
  <c r="N115" i="5" s="1"/>
  <c r="I127" i="5"/>
  <c r="N127" i="5" s="1"/>
  <c r="I109" i="5"/>
  <c r="N109" i="5" s="1"/>
  <c r="I108" i="5"/>
  <c r="N108" i="5" s="1"/>
  <c r="I117" i="5"/>
  <c r="N117" i="5" s="1"/>
  <c r="I103" i="5"/>
  <c r="N103" i="5" s="1"/>
  <c r="N74" i="1"/>
  <c r="N72" i="1"/>
  <c r="N120" i="7"/>
  <c r="N54" i="7"/>
  <c r="N190" i="5"/>
  <c r="N82" i="5"/>
  <c r="N87" i="6"/>
  <c r="N31" i="7"/>
  <c r="N42" i="5"/>
  <c r="N96" i="5"/>
  <c r="N30" i="7"/>
  <c r="N76" i="5"/>
  <c r="N174" i="5"/>
  <c r="N124" i="7"/>
  <c r="N120" i="5"/>
  <c r="N124" i="1"/>
  <c r="N107" i="1"/>
  <c r="N115" i="7"/>
  <c r="N83" i="6"/>
  <c r="N215" i="5"/>
  <c r="N47" i="5"/>
  <c r="N111" i="7"/>
  <c r="N55" i="7"/>
  <c r="N114" i="5"/>
  <c r="N122" i="1"/>
  <c r="N107" i="5"/>
  <c r="N112" i="1"/>
  <c r="N104" i="5"/>
  <c r="N79" i="7"/>
  <c r="N33" i="7"/>
  <c r="N16" i="7"/>
  <c r="N106" i="7"/>
  <c r="N95" i="6"/>
  <c r="N23" i="7"/>
  <c r="N50" i="5"/>
  <c r="N80" i="5"/>
  <c r="N111" i="1"/>
  <c r="N22" i="7"/>
  <c r="N84" i="5"/>
  <c r="N55" i="5"/>
  <c r="N66" i="7"/>
  <c r="N42" i="7"/>
  <c r="N203" i="5"/>
  <c r="N86" i="5"/>
  <c r="N116" i="1"/>
  <c r="N91" i="6"/>
  <c r="N19" i="7"/>
  <c r="N119" i="7"/>
  <c r="N196" i="5"/>
  <c r="N17" i="7"/>
  <c r="N83" i="5"/>
  <c r="N112" i="5"/>
  <c r="N87" i="7"/>
  <c r="N90" i="6"/>
  <c r="N105" i="7"/>
  <c r="N76" i="7"/>
  <c r="N74" i="6"/>
  <c r="N119" i="1"/>
  <c r="N123" i="7"/>
  <c r="N15" i="7"/>
  <c r="N58" i="5"/>
  <c r="N57" i="5"/>
  <c r="N74" i="7"/>
  <c r="N14" i="7"/>
  <c r="N92" i="5"/>
  <c r="N126" i="1"/>
  <c r="N50" i="7"/>
  <c r="N125" i="1"/>
  <c r="N108" i="7"/>
  <c r="N21" i="7"/>
  <c r="N65" i="7"/>
  <c r="N11" i="7"/>
  <c r="N177" i="5"/>
  <c r="N182" i="5"/>
  <c r="N127" i="7"/>
  <c r="N34" i="7"/>
  <c r="N73" i="5"/>
  <c r="N91" i="5"/>
  <c r="N128" i="5"/>
  <c r="N95" i="7"/>
  <c r="N76" i="6"/>
  <c r="N113" i="7"/>
  <c r="N61" i="7"/>
  <c r="N97" i="7"/>
  <c r="N66" i="5"/>
  <c r="N90" i="7"/>
  <c r="N202" i="5"/>
  <c r="N43" i="5"/>
  <c r="N118" i="1"/>
  <c r="N29" i="7"/>
  <c r="N77" i="5"/>
  <c r="N109" i="1"/>
  <c r="N78" i="5"/>
  <c r="N49" i="5"/>
  <c r="N57" i="7"/>
  <c r="N94" i="5"/>
  <c r="N83" i="7"/>
  <c r="N170" i="5"/>
  <c r="N26" i="7"/>
  <c r="N92" i="6"/>
  <c r="N89" i="5"/>
  <c r="N63" i="5"/>
  <c r="N77" i="7"/>
  <c r="N208" i="5"/>
  <c r="N45" i="5"/>
  <c r="N79" i="5"/>
  <c r="N77" i="6"/>
  <c r="N120" i="1"/>
  <c r="N121" i="7"/>
  <c r="N53" i="7"/>
  <c r="N207" i="5"/>
  <c r="N72" i="7"/>
  <c r="N210" i="5"/>
  <c r="N51" i="5"/>
  <c r="N110" i="1"/>
  <c r="N13" i="7"/>
  <c r="N85" i="5"/>
  <c r="N73" i="6"/>
  <c r="N49" i="7"/>
  <c r="N183" i="5"/>
  <c r="N108" i="1"/>
  <c r="N64" i="7"/>
  <c r="N113" i="5"/>
  <c r="N126" i="5"/>
  <c r="N86" i="7"/>
  <c r="N18" i="7"/>
  <c r="N198" i="5"/>
  <c r="N97" i="5"/>
  <c r="N204" i="5"/>
  <c r="N85" i="6"/>
  <c r="N172" i="5"/>
  <c r="N103" i="7"/>
  <c r="N45" i="7"/>
  <c r="N188" i="5"/>
  <c r="N73" i="7"/>
  <c r="N60" i="7"/>
  <c r="N187" i="5"/>
  <c r="N59" i="7"/>
  <c r="N218" i="5"/>
  <c r="N59" i="5"/>
  <c r="N44" i="5"/>
  <c r="N171" i="5"/>
  <c r="N81" i="6"/>
  <c r="N41" i="7"/>
  <c r="N96" i="6"/>
  <c r="N206" i="5"/>
  <c r="N209" i="5"/>
  <c r="N127" i="1"/>
  <c r="N78" i="6"/>
  <c r="N95" i="5"/>
  <c r="N104" i="7"/>
  <c r="N81" i="5"/>
  <c r="N121" i="1"/>
  <c r="N32" i="7"/>
  <c r="N116" i="5"/>
  <c r="N128" i="1"/>
  <c r="N81" i="7"/>
  <c r="N52" i="7"/>
  <c r="N88" i="6"/>
  <c r="N200" i="5"/>
  <c r="N175" i="5"/>
  <c r="N51" i="7"/>
  <c r="N110" i="5"/>
  <c r="N41" i="5"/>
  <c r="N84" i="6"/>
  <c r="N60" i="5"/>
  <c r="N111" i="5"/>
  <c r="N89" i="6"/>
  <c r="N117" i="1"/>
  <c r="N72" i="6"/>
  <c r="N12" i="7"/>
  <c r="N93" i="7"/>
  <c r="N48" i="7"/>
  <c r="N205" i="5"/>
  <c r="N54" i="5"/>
  <c r="N88" i="5"/>
  <c r="N82" i="7"/>
  <c r="N62" i="7"/>
  <c r="N165" i="5"/>
  <c r="N185" i="5"/>
  <c r="N86" i="6"/>
  <c r="N112" i="7"/>
  <c r="N107" i="7"/>
  <c r="N56" i="5"/>
  <c r="N96" i="7"/>
  <c r="N24" i="7"/>
  <c r="N178" i="5"/>
  <c r="N79" i="6"/>
  <c r="N44" i="7"/>
  <c r="N125" i="5"/>
  <c r="N119" i="5"/>
  <c r="N43" i="7"/>
  <c r="N118" i="5"/>
  <c r="N186" i="5"/>
  <c r="N219" i="5"/>
  <c r="N93" i="5"/>
  <c r="N184" i="5"/>
  <c r="N75" i="6"/>
  <c r="N62" i="5"/>
  <c r="N72" i="5"/>
  <c r="N46" i="7"/>
  <c r="N211" i="5"/>
  <c r="N122" i="5"/>
  <c r="N121" i="5"/>
  <c r="N65" i="5"/>
  <c r="N124" i="5"/>
  <c r="N94" i="6"/>
  <c r="N106" i="6"/>
  <c r="N122" i="6"/>
  <c r="N117" i="6"/>
  <c r="N115" i="6"/>
  <c r="N118" i="6"/>
  <c r="N103" i="6"/>
  <c r="N110" i="6"/>
  <c r="N109" i="6"/>
  <c r="N126" i="6"/>
  <c r="N108" i="6"/>
  <c r="N104" i="6"/>
  <c r="N105" i="6"/>
  <c r="N127" i="6"/>
  <c r="N120" i="6"/>
  <c r="N119" i="6"/>
  <c r="N128" i="6"/>
  <c r="N107" i="6"/>
  <c r="N121" i="6"/>
  <c r="N111" i="6"/>
  <c r="N116" i="6"/>
  <c r="N124" i="6"/>
  <c r="N59" i="6"/>
  <c r="N49" i="6"/>
  <c r="N61" i="6"/>
  <c r="N60" i="6"/>
  <c r="N66" i="6"/>
  <c r="N41" i="6"/>
  <c r="N53" i="6"/>
  <c r="N44" i="6"/>
  <c r="N58" i="6"/>
  <c r="N64" i="6"/>
  <c r="N47" i="6"/>
  <c r="N63" i="6"/>
  <c r="N52" i="6"/>
  <c r="N51" i="6"/>
  <c r="N50" i="6"/>
  <c r="N56" i="6"/>
  <c r="N42" i="6"/>
  <c r="N65" i="6"/>
  <c r="N54" i="6"/>
  <c r="N43" i="6"/>
  <c r="N57" i="6"/>
  <c r="N46" i="6"/>
  <c r="N20" i="6"/>
  <c r="N31" i="6"/>
  <c r="N13" i="6"/>
  <c r="N12" i="6"/>
  <c r="N19" i="6"/>
  <c r="N10" i="6"/>
  <c r="N34" i="6"/>
  <c r="N17" i="6"/>
  <c r="N26" i="6"/>
  <c r="N22" i="6"/>
  <c r="N27" i="6"/>
  <c r="N18" i="6"/>
  <c r="N23" i="6"/>
  <c r="N21" i="6"/>
  <c r="N11" i="6"/>
  <c r="N32" i="6"/>
  <c r="N15" i="6"/>
  <c r="N35" i="6"/>
  <c r="N16" i="6"/>
  <c r="N30" i="6"/>
  <c r="N29" i="6"/>
  <c r="N28" i="6"/>
  <c r="N14" i="6"/>
  <c r="N92" i="4"/>
  <c r="N87" i="4"/>
  <c r="N96" i="4"/>
  <c r="N82" i="4"/>
  <c r="N93" i="4"/>
  <c r="N78" i="4"/>
  <c r="N90" i="4"/>
  <c r="N94" i="4"/>
  <c r="N72" i="4"/>
  <c r="N89" i="4"/>
  <c r="N74" i="4"/>
  <c r="N85" i="4"/>
  <c r="N91" i="4"/>
  <c r="N95" i="4"/>
  <c r="N76" i="4"/>
  <c r="N73" i="4"/>
  <c r="N80" i="4"/>
  <c r="N46" i="4"/>
  <c r="N44" i="4"/>
  <c r="N66" i="4"/>
  <c r="N52" i="4"/>
  <c r="N58" i="4"/>
  <c r="N63" i="4"/>
  <c r="N59" i="4"/>
  <c r="N50" i="4"/>
  <c r="N42" i="4"/>
  <c r="N43" i="4"/>
  <c r="N49" i="4"/>
  <c r="N48" i="4"/>
  <c r="N61" i="4"/>
  <c r="N51" i="4"/>
  <c r="N53" i="4"/>
  <c r="N41" i="4"/>
  <c r="N34" i="4"/>
  <c r="N33" i="4"/>
  <c r="N16" i="4"/>
  <c r="N23" i="4"/>
  <c r="N29" i="4"/>
  <c r="N27" i="4"/>
  <c r="N26" i="4"/>
  <c r="N21" i="4"/>
  <c r="N18" i="4"/>
  <c r="N17" i="4"/>
  <c r="N13" i="4"/>
  <c r="N30" i="4"/>
  <c r="N20" i="4"/>
  <c r="N35" i="4"/>
  <c r="N28" i="4"/>
  <c r="N19" i="4"/>
  <c r="N24" i="4"/>
  <c r="N22" i="4"/>
  <c r="N150" i="1"/>
  <c r="N136" i="1"/>
  <c r="N158" i="1"/>
  <c r="N141" i="1"/>
  <c r="N152" i="1"/>
  <c r="N142" i="1"/>
  <c r="N148" i="1"/>
  <c r="N159" i="1"/>
  <c r="N134" i="1"/>
  <c r="N156" i="1"/>
  <c r="N155" i="1"/>
  <c r="N140" i="1"/>
  <c r="N147" i="1"/>
  <c r="N154" i="1"/>
  <c r="N145" i="1"/>
  <c r="N143" i="1"/>
  <c r="N149" i="1"/>
  <c r="N139" i="1"/>
  <c r="N137" i="1"/>
  <c r="N157" i="1"/>
  <c r="N138" i="1"/>
  <c r="N55" i="1"/>
  <c r="N42" i="1"/>
  <c r="N43" i="1"/>
  <c r="N63" i="1"/>
  <c r="N48" i="1"/>
  <c r="N50" i="1"/>
  <c r="N51" i="1"/>
  <c r="N64" i="1"/>
  <c r="N66" i="1"/>
  <c r="N65" i="1"/>
  <c r="N58" i="1"/>
  <c r="N59" i="1"/>
  <c r="N54" i="1"/>
  <c r="N45" i="1"/>
  <c r="N44" i="1"/>
  <c r="N46" i="1"/>
  <c r="N60" i="1"/>
  <c r="N52" i="1"/>
  <c r="N62" i="1"/>
  <c r="N56" i="1"/>
  <c r="N49" i="1"/>
  <c r="N61" i="1"/>
  <c r="N47" i="1"/>
  <c r="N57" i="1"/>
  <c r="N156" i="5"/>
  <c r="N145" i="5"/>
  <c r="N152" i="5"/>
  <c r="N143" i="5"/>
  <c r="N147" i="5"/>
  <c r="N151" i="5"/>
  <c r="N140" i="5"/>
  <c r="N158" i="5"/>
  <c r="N136" i="5"/>
  <c r="N142" i="5"/>
  <c r="N137" i="5"/>
  <c r="N153" i="5"/>
  <c r="N144" i="5"/>
  <c r="N148" i="5"/>
  <c r="N150" i="5"/>
  <c r="N155" i="5"/>
  <c r="N146" i="5"/>
  <c r="N138" i="5"/>
  <c r="N159" i="5"/>
  <c r="N157" i="5"/>
  <c r="N154" i="5"/>
  <c r="N139" i="5"/>
  <c r="N141" i="5"/>
  <c r="N135" i="5"/>
  <c r="N149" i="5"/>
  <c r="N134" i="5"/>
  <c r="N104" i="1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12')_x000d__x000a_ORDER BY tb_IMCP_06_SN_Del.CvePresup"/>
  </connection>
  <connection id="2" name="Conexión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12')_x000d__x000a_ORDER BY tb_IMCP_07_SA_Del.CvePresup"/>
  </connection>
  <connection id="3" name="Conexión1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11')_x000d__x000a_ORDER BY tb_IMCP_07_SA_Del.CvePresup"/>
  </connection>
  <connection id="4" name="Conexión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12')_x000d__x000a_ORDER BY tb_IMCP_08_SM_Del.CvePresup"/>
  </connection>
  <connection id="5" name="Conexión21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11')_x000d__x000a_ORDER BY tb_IMCP_08_SM_Del.CvePresup"/>
  </connection>
  <connection id="6" name="Conexión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12')_x000d__x000a_ORDER BY tb_IMCP_09_SH_Del.CvePresup"/>
  </connection>
  <connection id="7" name="Conexión31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11')_x000d__x000a_ORDER BY tb_IMCP_09_SH_Del.CvePresup"/>
  </connection>
  <connection id="8" name="Conexión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12')_x000d__x000a_ORDER BY tb_IMCP_10_SY_Del.CvePresup"/>
  </connection>
  <connection id="9" name="Conexión41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11')_x000d__x000a_ORDER BY tb_IMCP_10_SY_Del.CvePresup"/>
  </connection>
  <connection id="10" name="Conexión5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11')_x000d__x000a_ORDER BY tb_IMCP_06_SN_Del.CvePresup"/>
  </connection>
  <connection id="11" name="Conexión6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11')_x000d__x000a_ORDER BY tb_IMCP_06_SN_Del.CvePresup"/>
  </connection>
</connections>
</file>

<file path=xl/sharedStrings.xml><?xml version="1.0" encoding="utf-8"?>
<sst xmlns="http://schemas.openxmlformats.org/spreadsheetml/2006/main" count="1537" uniqueCount="328">
  <si>
    <t>SALUD DEL NIÑO</t>
  </si>
  <si>
    <t>PREVENCION DE ANEMIA</t>
  </si>
  <si>
    <t>MEDICION DE PESO Y TALLA EN MENOR DE 5 AÑOS</t>
  </si>
  <si>
    <t>POBLACION</t>
  </si>
  <si>
    <t>UMF 24</t>
  </si>
  <si>
    <t>UMF 5</t>
  </si>
  <si>
    <t>UMF 25</t>
  </si>
  <si>
    <t>UMF 20</t>
  </si>
  <si>
    <t>H.G.S.Z MF NO. 8</t>
  </si>
  <si>
    <t>UMF 2</t>
  </si>
  <si>
    <t>HGZMF NO 10</t>
  </si>
  <si>
    <t>HGSZ 6</t>
  </si>
  <si>
    <t>UMF 7</t>
  </si>
  <si>
    <t>U.M.F.NO 9</t>
  </si>
  <si>
    <t>U.M.F. NO. 3</t>
  </si>
  <si>
    <t>U.M.F. NO. 11</t>
  </si>
  <si>
    <t>U.M.F. NO. 12</t>
  </si>
  <si>
    <t>UMF 13</t>
  </si>
  <si>
    <t>HGSZ 15</t>
  </si>
  <si>
    <t>UMF 14</t>
  </si>
  <si>
    <t>UMF 16</t>
  </si>
  <si>
    <t>UMF 19</t>
  </si>
  <si>
    <t>UMF 27</t>
  </si>
  <si>
    <t>UMF 18</t>
  </si>
  <si>
    <t>UMF 17</t>
  </si>
  <si>
    <t>U.M.F. NO. 4</t>
  </si>
  <si>
    <t>UMF 26</t>
  </si>
  <si>
    <t>UMF 22</t>
  </si>
  <si>
    <t>U.M.F.NO  21</t>
  </si>
  <si>
    <t>UNIDAD</t>
  </si>
  <si>
    <t>T O T A L</t>
  </si>
  <si>
    <t>META MENSUAL</t>
  </si>
  <si>
    <t>REZAGO</t>
  </si>
  <si>
    <t>MEDICION DE PESO Y TALLA EN NIÑOS 5 A 9 AÑOS</t>
  </si>
  <si>
    <t>PREVENCION DE CARIES</t>
  </si>
  <si>
    <t>DETECCION DE DEFECTOS VISUALES</t>
  </si>
  <si>
    <t>SALUD DEL ADOLESCENTE</t>
  </si>
  <si>
    <t>ENTREGA DE CONDONES</t>
  </si>
  <si>
    <t>MEDICION DE PESO Y TALLA DE 10 A 19 AÑOS</t>
  </si>
  <si>
    <t>MEDICION DE PESO Y TALLA DE 20 A 59</t>
  </si>
  <si>
    <t>CANCER CERVICO UTERINO</t>
  </si>
  <si>
    <t>EXPLORACION FISICA DE MAMA</t>
  </si>
  <si>
    <t>MASTOGRAFIA</t>
  </si>
  <si>
    <t>DIABETES MELLITUS</t>
  </si>
  <si>
    <t>HIPERTENSION ARTERIAL</t>
  </si>
  <si>
    <t>TUBERCULOSIS</t>
  </si>
  <si>
    <t>MEDICION DE PESO Y TALLA MAYOR DE 60 AÑOS</t>
  </si>
  <si>
    <t>MEDICION DE PESO Y TALLA DE 20 A 59 AÑOS</t>
  </si>
  <si>
    <t>SALUD DE LA MUJER</t>
  </si>
  <si>
    <t>SALUD DEL HOMBRE</t>
  </si>
  <si>
    <t>SALUD DEL ADULTO MAYOR</t>
  </si>
  <si>
    <t>MEDICOS ADSCRITOS A CONSULTORIOS DE MEDICINA FAMILIAR</t>
  </si>
  <si>
    <t>META ANUAL
95%</t>
  </si>
  <si>
    <t xml:space="preserve">META MENSUAL POR MP / EEMF </t>
  </si>
  <si>
    <t>ENFERMERAS DE MP / EEMF</t>
  </si>
  <si>
    <t>COORDINACIÓN DE INFORMACIÓN Y ANALISIS ESTRATEGICO</t>
  </si>
  <si>
    <t>JEFATURA DE SERVICIOS DE PRESTACIONES MEDICAS</t>
  </si>
  <si>
    <t>META ANUAL
30%</t>
  </si>
  <si>
    <t>META ANUAL
70%</t>
  </si>
  <si>
    <t>META ANUAL
20%</t>
  </si>
  <si>
    <t>META ANUAL
3%</t>
  </si>
  <si>
    <t>PRODUCTIVIDAD PROMEDIO MENSUAL</t>
  </si>
  <si>
    <t>META ANUAL
60%</t>
  </si>
  <si>
    <t>META ANUAL
80%</t>
  </si>
  <si>
    <t>Mes de Proceso</t>
  </si>
  <si>
    <t>META  DICIEMBRE 2024</t>
  </si>
  <si>
    <t>META DICIEMBRE 2024</t>
  </si>
  <si>
    <t>Meses Restantes</t>
  </si>
  <si>
    <t xml:space="preserve">LOGRO ACUMULADO </t>
  </si>
  <si>
    <t xml:space="preserve">META ACUMULADA </t>
  </si>
  <si>
    <t>SISTEMA DE INFORMACION DE ATENCION INTEGRAL DE LA SALUD  (SIAIS)</t>
  </si>
  <si>
    <t>RESULTADOS 2024</t>
  </si>
  <si>
    <t>CvePresup</t>
  </si>
  <si>
    <t>Periodo</t>
  </si>
  <si>
    <t>NombreUnidad</t>
  </si>
  <si>
    <t>Cob_Cartilla_0_9</t>
  </si>
  <si>
    <t>Cob_PesoYTalla_0_4</t>
  </si>
  <si>
    <t>Cob_SobrePeso_0_4</t>
  </si>
  <si>
    <t>Cob_Obesidad_0_4</t>
  </si>
  <si>
    <t>Cob_PesoYTalla_5_9</t>
  </si>
  <si>
    <t>Cob_SobrePeso_5_9</t>
  </si>
  <si>
    <t>Cob_Obesidad_5_9</t>
  </si>
  <si>
    <t>Cob_Anemia_0</t>
  </si>
  <si>
    <t>Cob_Caries_Dental_3</t>
  </si>
  <si>
    <t>Cob_Defectos_Visuales_4</t>
  </si>
  <si>
    <t>IndSos_Defectos_Visuales_4</t>
  </si>
  <si>
    <t>Ninos_0_9</t>
  </si>
  <si>
    <t>Entrega_Cartilla</t>
  </si>
  <si>
    <t>Pob_0_4</t>
  </si>
  <si>
    <t>PesoYTalla_0_4</t>
  </si>
  <si>
    <t>SobrePeso_0_4</t>
  </si>
  <si>
    <t>Obesidad_0_4</t>
  </si>
  <si>
    <t>Pob_5_9</t>
  </si>
  <si>
    <t>PesoYTalla_5_9</t>
  </si>
  <si>
    <t>SobrePeso_5_9</t>
  </si>
  <si>
    <t>Obesidad_5_9</t>
  </si>
  <si>
    <t>Menores_1</t>
  </si>
  <si>
    <t>Anemia_0</t>
  </si>
  <si>
    <t>Peso_Talla_Mes_0_4</t>
  </si>
  <si>
    <t>Peso_Talla_Mes_5_9</t>
  </si>
  <si>
    <t>Pob_1_A</t>
  </si>
  <si>
    <t>Pob_6_A</t>
  </si>
  <si>
    <t>Pob_3_A</t>
  </si>
  <si>
    <t>Caries_Dental_3</t>
  </si>
  <si>
    <t>Prev_Visuales_Pob_5_A</t>
  </si>
  <si>
    <t>Defectos_Visuales_4</t>
  </si>
  <si>
    <t>Sospecha_Defec_Vis_4</t>
  </si>
  <si>
    <t>Defectos_Visuales_4_Mes</t>
  </si>
  <si>
    <t>Cob_Esquemas_Completos_0</t>
  </si>
  <si>
    <t>Cob_Esquemas_Completos_1</t>
  </si>
  <si>
    <t>Cob_SRP_Refuerzo_6</t>
  </si>
  <si>
    <t>Esquema_Completo_0</t>
  </si>
  <si>
    <t>Esquema_Completo_1</t>
  </si>
  <si>
    <t>SRP_6_Refuerzo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</si>
  <si>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</si>
  <si>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</si>
  <si>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</si>
  <si>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</si>
  <si>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</si>
  <si>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</si>
  <si>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</si>
  <si>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</si>
  <si>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</si>
  <si>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</si>
  <si>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</si>
  <si>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 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</si>
  <si>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</si>
  <si>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</si>
  <si>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</si>
  <si>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</si>
  <si>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</si>
  <si>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</si>
  <si>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</si>
  <si>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</si>
  <si>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</si>
  <si>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</si>
  <si>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</si>
  <si>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</si>
  <si>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</si>
  <si>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</si>
  <si>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</si>
  <si>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</si>
  <si>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</si>
  <si>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Las Varas</t>
  </si>
  <si>
    <t>191301252110</t>
  </si>
  <si>
    <t>UMF 14 Compostela</t>
  </si>
  <si>
    <t>191401252110</t>
  </si>
  <si>
    <t>UMF 16 La Pe±ita</t>
  </si>
  <si>
    <t>191601252110</t>
  </si>
  <si>
    <t>UMF 19 Mezcales</t>
  </si>
  <si>
    <t>191605252110</t>
  </si>
  <si>
    <t>UMF 27 San Jose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</si>
  <si>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</si>
  <si>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</si>
  <si>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</si>
  <si>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</si>
  <si>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</si>
  <si>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</si>
  <si>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</si>
  <si>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</si>
  <si>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</si>
  <si>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</si>
  <si>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</si>
  <si>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</si>
  <si>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19ZZ99999999</t>
  </si>
  <si>
    <t xml:space="preserve">               T O T A L</t>
  </si>
  <si>
    <t>SISTEMA DE INFORMACION DE ATENCION INTEGRAL DE LA SALUD (SIAIS)</t>
  </si>
  <si>
    <t>Cob_Cartilla_10_19</t>
  </si>
  <si>
    <t>Cob_PesoYTallaA_10_19</t>
  </si>
  <si>
    <t>Cob_SobrePesoA_10_19</t>
  </si>
  <si>
    <t>Cob_ObesidadA_10_19</t>
  </si>
  <si>
    <t>Cob_Td_12_19</t>
  </si>
  <si>
    <t>Cob_HepatitisB_12_19</t>
  </si>
  <si>
    <t>Cob_SR_12_19</t>
  </si>
  <si>
    <t>Cob_Condones_15_19</t>
  </si>
  <si>
    <t>Cob_Defectos_Visuales_12_13</t>
  </si>
  <si>
    <t>IndSos_Visual_12</t>
  </si>
  <si>
    <t>Adolescentes_10_19</t>
  </si>
  <si>
    <t>Cartilla_10_19</t>
  </si>
  <si>
    <t>PesoYTallaA_10_19</t>
  </si>
  <si>
    <t>PesoYTalla_Mes</t>
  </si>
  <si>
    <t>SobrepesoA_10_19</t>
  </si>
  <si>
    <t>ObesidadA_10_19</t>
  </si>
  <si>
    <t>PobA_12_19</t>
  </si>
  <si>
    <t>Td_12_19</t>
  </si>
  <si>
    <t>HepatitisB_12_19</t>
  </si>
  <si>
    <t>SR_12_19</t>
  </si>
  <si>
    <t>Pob_15_19</t>
  </si>
  <si>
    <t>Condones_15_19</t>
  </si>
  <si>
    <t>Pob_12_A</t>
  </si>
  <si>
    <t>Prev_Visuales_Pob_12_A</t>
  </si>
  <si>
    <t>Defectos_Visuales_12_13</t>
  </si>
  <si>
    <t>Visual_12_13_Mes_Sospecha</t>
  </si>
  <si>
    <t>Visual_12_13_Mes</t>
  </si>
  <si>
    <t>PobA_13_19</t>
  </si>
  <si>
    <t>Cob_Cartilla_20_59_M</t>
  </si>
  <si>
    <t>Cob_PesoYTalla_20_59_M</t>
  </si>
  <si>
    <t>Cob_SobrePesoM_20_59</t>
  </si>
  <si>
    <t>Cob_ObesidadM_20_59</t>
  </si>
  <si>
    <t>Cob_ObesidadCentral_20_59_M</t>
  </si>
  <si>
    <t>Cob_SR_20_39_M</t>
  </si>
  <si>
    <t>Cob_Influenza_50_59_M</t>
  </si>
  <si>
    <t>Cob_Det_CaCu_25_64</t>
  </si>
  <si>
    <t>IndSos_CaCU_25_64</t>
  </si>
  <si>
    <t>Cob_Det_CaMama_25_69</t>
  </si>
  <si>
    <t>IndSos_CaMama_25_69</t>
  </si>
  <si>
    <t>Cob_Det_Mastografia_50_69</t>
  </si>
  <si>
    <t>IndSos_Mastografia_50_69</t>
  </si>
  <si>
    <t>Cob_Det_Diabetes_45_59_M</t>
  </si>
  <si>
    <t>IndSos_Diabetes_M20_59</t>
  </si>
  <si>
    <t>Cob_Det_Hipertension_30_59_M</t>
  </si>
  <si>
    <t>IndSos_Hipertension_30_59_M</t>
  </si>
  <si>
    <t>Cob_Det_Tb_20_59_M</t>
  </si>
  <si>
    <t>IndSos_Tb_20_59_M</t>
  </si>
  <si>
    <t>AdultosM_20_59</t>
  </si>
  <si>
    <t>Cartilla_20_59_M</t>
  </si>
  <si>
    <t>PesoYTalla_20_59_M</t>
  </si>
  <si>
    <t>PesoYTalla_Mes_20_59_M</t>
  </si>
  <si>
    <t>SobrePeso_20_59_M</t>
  </si>
  <si>
    <t>Obesidad_20_59_M</t>
  </si>
  <si>
    <t>Cob_Obesidad_20_59_M</t>
  </si>
  <si>
    <t>Obesidad_Central_20_59_M</t>
  </si>
  <si>
    <t>Medicion_Cintura_20_59_M</t>
  </si>
  <si>
    <t>PobM_20_39</t>
  </si>
  <si>
    <t>SR_20_39_M</t>
  </si>
  <si>
    <t>PobM_50_59</t>
  </si>
  <si>
    <t>Influenza_50_59_M</t>
  </si>
  <si>
    <t>PobM_25_64</t>
  </si>
  <si>
    <t>Est_CaCU_PobM_25_64</t>
  </si>
  <si>
    <t>Det_CaCu_25_64</t>
  </si>
  <si>
    <t>CaCu_Mes_Sospecha_25_64</t>
  </si>
  <si>
    <t>CaCu_Mes_25_64</t>
  </si>
  <si>
    <t>PobM_25_69</t>
  </si>
  <si>
    <t>Det_CaMama_25_69</t>
  </si>
  <si>
    <t>CaMama_Mes_Sospecha_25_69</t>
  </si>
  <si>
    <t>CaMama_Mes_25_69</t>
  </si>
  <si>
    <t>PobM_50_69</t>
  </si>
  <si>
    <t>Det_Mastografia_50_69</t>
  </si>
  <si>
    <t>Mastografia_Mes_Sospecha_50_69</t>
  </si>
  <si>
    <t>Mastografia_Mes_50_69</t>
  </si>
  <si>
    <t>PobM_45_59</t>
  </si>
  <si>
    <t>Prev_Diabetes_PobM_45_59</t>
  </si>
  <si>
    <t>Det_Diabetes_45_59_M</t>
  </si>
  <si>
    <t>Diabetes_Mes_Sospecha_45_59_M</t>
  </si>
  <si>
    <t>Diabetes_Mes_45_59_M</t>
  </si>
  <si>
    <t>PobM_30_59</t>
  </si>
  <si>
    <t>Prev_Hipertension_PobM_30_59</t>
  </si>
  <si>
    <t>Det_Hipertension_30_59_M</t>
  </si>
  <si>
    <t>Hipertension_Mes_Sospecha_30_59_M</t>
  </si>
  <si>
    <t>Hipertension_Mes_30_59_M</t>
  </si>
  <si>
    <t>Det_Tb_20_59_M</t>
  </si>
  <si>
    <t>Tb_Mes_Sospecha_20_59_M</t>
  </si>
  <si>
    <t>Tb_Mes_20_59_M</t>
  </si>
  <si>
    <t>Cob_Cartilla_20_59_H</t>
  </si>
  <si>
    <t>Cob_PesoYTalla_20_59_H</t>
  </si>
  <si>
    <t>Cob_SobrePesoH_20_59</t>
  </si>
  <si>
    <t>Cob_ObesidadH_20_59</t>
  </si>
  <si>
    <t>Cob_ObesidadCentral_20_59_H</t>
  </si>
  <si>
    <t>Cob_SR_20_39_H</t>
  </si>
  <si>
    <t>Cob_Influenza_50_59_H</t>
  </si>
  <si>
    <t>Cob_Det_Diabetes_45_59_H</t>
  </si>
  <si>
    <t>IndSos_Diabetes_H20_59</t>
  </si>
  <si>
    <t>Cob_Det_Hipertension_30_59_H</t>
  </si>
  <si>
    <t>IndSos_Hipertension_30_59_H</t>
  </si>
  <si>
    <t>Cob_Det_Tb_20_59_H</t>
  </si>
  <si>
    <t>IndSos_Tb_H20_59</t>
  </si>
  <si>
    <t>AdultosH_20_59</t>
  </si>
  <si>
    <t>Cartilla_20_59_H</t>
  </si>
  <si>
    <t>PesoYTalla_20_59_H</t>
  </si>
  <si>
    <t>PesoYTalla_Mes_20_59_H</t>
  </si>
  <si>
    <t>SobrePeso_20_59_H</t>
  </si>
  <si>
    <t>Obesidad_20_59_H</t>
  </si>
  <si>
    <t>Medicion_Cintura_20_59_H</t>
  </si>
  <si>
    <t>Obesidad_Central_20_59_H</t>
  </si>
  <si>
    <t>PobH_20_39</t>
  </si>
  <si>
    <t>SR_20_39_H</t>
  </si>
  <si>
    <t>PobH_50_59</t>
  </si>
  <si>
    <t>Influenza_50_59_H</t>
  </si>
  <si>
    <t>PobH_45_59</t>
  </si>
  <si>
    <t>Prev_Diabetes_PobH_45_59</t>
  </si>
  <si>
    <t>Det_Diabetes_45_59_H</t>
  </si>
  <si>
    <t>Diabetes_Mes_Sospecha_45_59_H</t>
  </si>
  <si>
    <t>Diabetes_Mes_45_59_H</t>
  </si>
  <si>
    <t>PobH_30_59</t>
  </si>
  <si>
    <t>Prev_Hipertension_PobH_30_59</t>
  </si>
  <si>
    <t>Det_Hipertension_30_59_H</t>
  </si>
  <si>
    <t>Hipertension_Mes_Sospecha_30_59_H</t>
  </si>
  <si>
    <t>Hipertension_Mes_30_59_H</t>
  </si>
  <si>
    <t>Det_Tb_20_59_H</t>
  </si>
  <si>
    <t>Tb_Mes_Sospecha_20_59_H</t>
  </si>
  <si>
    <t>Tb_Mes_20_59_H</t>
  </si>
  <si>
    <t>Cob_Cartilla_60_</t>
  </si>
  <si>
    <t>Cob_PesoYTalla_60_</t>
  </si>
  <si>
    <t>Cob_Desnutricion_60_</t>
  </si>
  <si>
    <t>Cob_SobrePeso_60_</t>
  </si>
  <si>
    <t>Cob_Obesidad_60_</t>
  </si>
  <si>
    <t>Cob_ObesidadCentral_60_</t>
  </si>
  <si>
    <t>Cob_Neumo_60_</t>
  </si>
  <si>
    <t>Cob_Influenza_60_</t>
  </si>
  <si>
    <t>Cob_Det_Diabetes_60_</t>
  </si>
  <si>
    <t>IndSos_Diabetes_60_</t>
  </si>
  <si>
    <t>Cob_Det_Hipertension_60_</t>
  </si>
  <si>
    <t>IndSos_Hipertension_60_</t>
  </si>
  <si>
    <t>Cob_Det_Tb_60_</t>
  </si>
  <si>
    <t>IndSos_Tb_60_</t>
  </si>
  <si>
    <t>Adultos_60_</t>
  </si>
  <si>
    <t>Cartilla_60_</t>
  </si>
  <si>
    <t>PesoYTalla_60_</t>
  </si>
  <si>
    <t>PesoYTalla_Mes_60_</t>
  </si>
  <si>
    <t>Desnutricion_60_</t>
  </si>
  <si>
    <t>Sobrepeso_60_</t>
  </si>
  <si>
    <t>Obesidad_60_</t>
  </si>
  <si>
    <t>Obesidad_Central_60_</t>
  </si>
  <si>
    <t>Medicion_Cintura_60_</t>
  </si>
  <si>
    <t>Neumo_60_</t>
  </si>
  <si>
    <t>Influenza_60_</t>
  </si>
  <si>
    <t>Prev_Diabetes_Pob_60_</t>
  </si>
  <si>
    <t>Det_Diabetes_60_</t>
  </si>
  <si>
    <t>Diabetes_Mes_Sospecha_60_</t>
  </si>
  <si>
    <t>Diabetes_Mes_60_</t>
  </si>
  <si>
    <t>Prev_Hipertension_Pob_60_</t>
  </si>
  <si>
    <t>Det_Hipertension_60_</t>
  </si>
  <si>
    <t>Hipertension_Mes_Sospecha_60_</t>
  </si>
  <si>
    <t>Hipertension_Mes_60_</t>
  </si>
  <si>
    <t>Det_Tb_60_H</t>
  </si>
  <si>
    <t>Tb_Mes_Sospecha_60_</t>
  </si>
  <si>
    <t>Tb_Mes_60_</t>
  </si>
  <si>
    <t>202412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</si>
</sst>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3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" fillId="0" borderId="0"/>
    <xf numFmtId="0" fontId="2" fillId="23" borderId="4" applyNumberFormat="0" applyAlignment="0" applyProtection="0"/>
    <xf numFmtId="0" fontId="27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5" fillId="0" borderId="0" xfId="0" applyFont="1"/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22" fillId="0" borderId="0" xfId="0" applyFont="1"/>
    <xf numFmtId="3" fontId="0" fillId="25" borderId="0" xfId="0" applyNumberFormat="1" applyFill="1"/>
    <xf numFmtId="3" fontId="0" fillId="0" borderId="0" xfId="0" applyNumberFormat="1"/>
    <xf numFmtId="1" fontId="0" fillId="0" borderId="0" xfId="0" applyNumberFormat="1"/>
    <xf numFmtId="0" fontId="3" fillId="0" borderId="0" xfId="2" applyAlignment="1">
      <alignment horizontal="left"/>
    </xf>
    <xf numFmtId="3" fontId="3" fillId="0" borderId="0" xfId="2" applyNumberFormat="1"/>
    <xf numFmtId="0" fontId="1" fillId="0" borderId="0" xfId="0" applyFont="1"/>
    <xf numFmtId="0" fontId="24" fillId="0" borderId="0" xfId="0" applyFont="1"/>
    <xf numFmtId="0" fontId="23" fillId="0" borderId="0" xfId="0" applyFont="1"/>
    <xf numFmtId="0" fontId="21" fillId="0" borderId="0" xfId="0" applyFont="1"/>
    <xf numFmtId="0" fontId="0" fillId="26" borderId="0" xfId="0" applyFill="1" applyAlignment="1">
      <alignment horizontal="center" vertical="center" wrapText="1"/>
    </xf>
    <xf numFmtId="0" fontId="0" fillId="27" borderId="0" xfId="0" applyFill="1"/>
    <xf numFmtId="0" fontId="0" fillId="27" borderId="0" xfId="0" applyFill="1" applyAlignment="1">
      <alignment horizontal="center" vertical="center" wrapText="1"/>
    </xf>
    <xf numFmtId="1" fontId="0" fillId="27" borderId="0" xfId="0" applyNumberFormat="1" applyFill="1" applyAlignment="1">
      <alignment horizontal="center"/>
    </xf>
    <xf numFmtId="3" fontId="0" fillId="26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" fontId="0" fillId="26" borderId="0" xfId="0" applyNumberFormat="1" applyFill="1"/>
    <xf numFmtId="3" fontId="0" fillId="26" borderId="0" xfId="0" applyNumberFormat="1" applyFill="1"/>
    <xf numFmtId="3" fontId="2" fillId="0" borderId="0" xfId="1" applyNumberFormat="1"/>
    <xf numFmtId="0" fontId="26" fillId="28" borderId="0" xfId="0" applyFont="1" applyFill="1" applyAlignment="1">
      <alignment horizontal="center"/>
    </xf>
    <xf numFmtId="3" fontId="2" fillId="29" borderId="0" xfId="1" applyNumberFormat="1" applyFill="1"/>
    <xf numFmtId="3" fontId="0" fillId="0" borderId="0" xfId="0" applyNumberFormat="1" applyAlignment="1">
      <alignment horizontal="center"/>
    </xf>
    <xf numFmtId="3" fontId="2" fillId="30" borderId="0" xfId="1" applyNumberFormat="1" applyFill="1"/>
    <xf numFmtId="3" fontId="2" fillId="31" borderId="0" xfId="1" applyNumberForma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8" fillId="0" borderId="10" xfId="44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9" fillId="0" borderId="10" xfId="44" applyFont="1" applyBorder="1" applyAlignment="1">
      <alignment vertical="center"/>
    </xf>
    <xf numFmtId="49" fontId="30" fillId="33" borderId="0" xfId="0" quotePrefix="1" applyNumberFormat="1" applyFont="1" applyFill="1" applyAlignment="1">
      <alignment horizontal="left"/>
    </xf>
    <xf numFmtId="0" fontId="31" fillId="33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49" fontId="0" fillId="0" borderId="0" xfId="0" applyNumberForma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0" fillId="32" borderId="0" xfId="0" applyFont="1" applyFill="1" applyBorder="1"/>
    <xf numFmtId="0" fontId="31" fillId="32" borderId="0" xfId="0" applyFont="1" applyFill="1" applyBorder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49" fontId="0" fillId="0" borderId="0" xfId="0" applyNumberFormat="1" applyFont="1" applyFill="1"/>
    <xf numFmtId="0" fontId="0" fillId="0" borderId="0" xfId="0" applyFont="1" applyFill="1"/>
    <xf numFmtId="2" fontId="0" fillId="0" borderId="0" xfId="0" applyNumberFormat="1" applyFont="1" applyFill="1"/>
    <xf numFmtId="3" fontId="0" fillId="0" borderId="0" xfId="0" applyNumberFormat="1" applyFont="1" applyFill="1"/>
    <xf numFmtId="0" fontId="30" fillId="34" borderId="0" xfId="0" applyFont="1" applyFill="1" applyBorder="1"/>
    <xf numFmtId="0" fontId="31" fillId="34" borderId="0" xfId="0" applyFont="1" applyFill="1" applyBorder="1" applyAlignment="1">
      <alignment horizontal="center"/>
    </xf>
    <xf numFmtId="0" fontId="30" fillId="35" borderId="0" xfId="0" applyFont="1" applyFill="1" applyBorder="1"/>
    <xf numFmtId="0" fontId="31" fillId="35" borderId="0" xfId="0" applyFont="1" applyFill="1" applyBorder="1" applyAlignment="1">
      <alignment horizontal="center"/>
    </xf>
    <xf numFmtId="0" fontId="30" fillId="36" borderId="0" xfId="0" applyFont="1" applyFill="1" applyBorder="1"/>
    <xf numFmtId="0" fontId="31" fillId="36" borderId="0" xfId="0" applyFont="1" applyFill="1" applyBorder="1" applyAlignment="1">
      <alignment horizontal="center"/>
    </xf>
    <xf numFmtId="0" fontId="30" fillId="37" borderId="0" xfId="0" applyFont="1" applyFill="1" applyBorder="1"/>
    <xf numFmtId="0" fontId="31" fillId="37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2"/>
    <cellStyle name="Normal 2 2 2" xfId="44"/>
    <cellStyle name="Normal 3" xfId="46"/>
    <cellStyle name="Notas 2" xfId="35"/>
    <cellStyle name="Notas 2 2" xfId="45"/>
    <cellStyle name="Salida 2" xfId="36"/>
    <cellStyle name="Texto de advertencia 2" xfId="37"/>
    <cellStyle name="Texto explicativo 2" xfId="38"/>
    <cellStyle name="Título 1 2" xfId="39"/>
    <cellStyle name="Título 2 2" xfId="40"/>
    <cellStyle name="Título 3 2" xfId="41"/>
    <cellStyle name="Título 4" xfId="42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2</xdr:row>
      <xdr:rowOff>0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" name="5 Grupo">
          <a:extLst>
            <a:ext uri="{FF2B5EF4-FFF2-40B4-BE49-F238E27FC236}">
              <a16:creationId xmlns="" xmlns:a16="http://schemas.microsoft.com/office/drawing/2014/main" id="{E9684912-3133-4B41-A50C-7F6E587A79F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5" name="0 Imagen">
            <a:extLst>
              <a:ext uri="{FF2B5EF4-FFF2-40B4-BE49-F238E27FC236}">
                <a16:creationId xmlns="" xmlns:a16="http://schemas.microsoft.com/office/drawing/2014/main" id="{7A75D61E-F381-2ADD-1E13-4F585DAAA4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3 CuadroTexto">
            <a:extLst>
              <a:ext uri="{FF2B5EF4-FFF2-40B4-BE49-F238E27FC236}">
                <a16:creationId xmlns="" xmlns:a16="http://schemas.microsoft.com/office/drawing/2014/main" id="{90565C3F-5A39-8B22-2BCA-52CE88F0296F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7" name="5 Grupo">
          <a:extLst>
            <a:ext uri="{FF2B5EF4-FFF2-40B4-BE49-F238E27FC236}">
              <a16:creationId xmlns="" xmlns:a16="http://schemas.microsoft.com/office/drawing/2014/main" id="{E2744BDB-0BFB-4C5C-9AA8-E0E1573A2AF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" name="0 Imagen">
            <a:extLst>
              <a:ext uri="{FF2B5EF4-FFF2-40B4-BE49-F238E27FC236}">
                <a16:creationId xmlns="" xmlns:a16="http://schemas.microsoft.com/office/drawing/2014/main" id="{46C95892-676E-D209-E8C1-8F03A5ADD1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6 CuadroTexto">
            <a:extLst>
              <a:ext uri="{FF2B5EF4-FFF2-40B4-BE49-F238E27FC236}">
                <a16:creationId xmlns="" xmlns:a16="http://schemas.microsoft.com/office/drawing/2014/main" id="{63C083B1-24F0-FF3D-A4E3-A4490613CB55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0" name="5 Grupo">
          <a:extLst>
            <a:ext uri="{FF2B5EF4-FFF2-40B4-BE49-F238E27FC236}">
              <a16:creationId xmlns="" xmlns:a16="http://schemas.microsoft.com/office/drawing/2014/main" id="{B032FDE9-ACA2-44AB-9536-F68F8795178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" name="0 Imagen">
            <a:extLst>
              <a:ext uri="{FF2B5EF4-FFF2-40B4-BE49-F238E27FC236}">
                <a16:creationId xmlns="" xmlns:a16="http://schemas.microsoft.com/office/drawing/2014/main" id="{03719DC9-1677-240A-9E7A-F6D02058A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9 CuadroTexto">
            <a:extLst>
              <a:ext uri="{FF2B5EF4-FFF2-40B4-BE49-F238E27FC236}">
                <a16:creationId xmlns="" xmlns:a16="http://schemas.microsoft.com/office/drawing/2014/main" id="{55A3FD3A-7C80-95C6-DF7B-4228D6308CA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3" name="5 Grupo">
          <a:extLst>
            <a:ext uri="{FF2B5EF4-FFF2-40B4-BE49-F238E27FC236}">
              <a16:creationId xmlns="" xmlns:a16="http://schemas.microsoft.com/office/drawing/2014/main" id="{F574D3BA-F38F-4C58-A8FA-ED2955C4EB1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4" name="0 Imagen">
            <a:extLst>
              <a:ext uri="{FF2B5EF4-FFF2-40B4-BE49-F238E27FC236}">
                <a16:creationId xmlns="" xmlns:a16="http://schemas.microsoft.com/office/drawing/2014/main" id="{F5F4B860-3E0B-5BC4-16DB-69C206275C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" name="12 CuadroTexto">
            <a:extLst>
              <a:ext uri="{FF2B5EF4-FFF2-40B4-BE49-F238E27FC236}">
                <a16:creationId xmlns="" xmlns:a16="http://schemas.microsoft.com/office/drawing/2014/main" id="{01DE4E63-ADEC-453D-B646-5140379E5B85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6" name="5 Grupo">
          <a:extLst>
            <a:ext uri="{FF2B5EF4-FFF2-40B4-BE49-F238E27FC236}">
              <a16:creationId xmlns="" xmlns:a16="http://schemas.microsoft.com/office/drawing/2014/main" id="{543A7211-D780-418B-B0F5-63ABEAACCF4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7" name="0 Imagen">
            <a:extLst>
              <a:ext uri="{FF2B5EF4-FFF2-40B4-BE49-F238E27FC236}">
                <a16:creationId xmlns="" xmlns:a16="http://schemas.microsoft.com/office/drawing/2014/main" id="{042F413A-ED01-0E86-3B4B-2534DED36E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15 CuadroTexto">
            <a:extLst>
              <a:ext uri="{FF2B5EF4-FFF2-40B4-BE49-F238E27FC236}">
                <a16:creationId xmlns="" xmlns:a16="http://schemas.microsoft.com/office/drawing/2014/main" id="{38E25D91-7D67-DFAE-49C7-D5C775F74A1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9" name="5 Grupo">
          <a:extLst>
            <a:ext uri="{FF2B5EF4-FFF2-40B4-BE49-F238E27FC236}">
              <a16:creationId xmlns="" xmlns:a16="http://schemas.microsoft.com/office/drawing/2014/main" id="{A712B196-31D7-471D-9567-C7204DDD2EF8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0" name="0 Imagen">
            <a:extLst>
              <a:ext uri="{FF2B5EF4-FFF2-40B4-BE49-F238E27FC236}">
                <a16:creationId xmlns="" xmlns:a16="http://schemas.microsoft.com/office/drawing/2014/main" id="{EB3DB543-20EF-ACEF-9B69-390C0E8828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18 CuadroTexto">
            <a:extLst>
              <a:ext uri="{FF2B5EF4-FFF2-40B4-BE49-F238E27FC236}">
                <a16:creationId xmlns="" xmlns:a16="http://schemas.microsoft.com/office/drawing/2014/main" id="{B62D7DCB-9E24-784E-10B2-4A7D27B4CC6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2" name="5 Grupo">
          <a:extLst>
            <a:ext uri="{FF2B5EF4-FFF2-40B4-BE49-F238E27FC236}">
              <a16:creationId xmlns="" xmlns:a16="http://schemas.microsoft.com/office/drawing/2014/main" id="{76B3354C-9307-4E74-A5C9-BEB6C5C864B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3" name="0 Imagen">
            <a:extLst>
              <a:ext uri="{FF2B5EF4-FFF2-40B4-BE49-F238E27FC236}">
                <a16:creationId xmlns="" xmlns:a16="http://schemas.microsoft.com/office/drawing/2014/main" id="{DFB1D760-CC89-A0C1-6EA7-ED47FBF626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10 CuadroTexto">
            <a:extLst>
              <a:ext uri="{FF2B5EF4-FFF2-40B4-BE49-F238E27FC236}">
                <a16:creationId xmlns="" xmlns:a16="http://schemas.microsoft.com/office/drawing/2014/main" id="{3660AF7C-E9D6-F19F-FB5B-4C8D9EE6C031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5" name="5 Grupo">
          <a:extLst>
            <a:ext uri="{FF2B5EF4-FFF2-40B4-BE49-F238E27FC236}">
              <a16:creationId xmlns="" xmlns:a16="http://schemas.microsoft.com/office/drawing/2014/main" id="{3323AC11-AEFC-463E-90ED-CC428A556E4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6" name="0 Imagen">
            <a:extLst>
              <a:ext uri="{FF2B5EF4-FFF2-40B4-BE49-F238E27FC236}">
                <a16:creationId xmlns="" xmlns:a16="http://schemas.microsoft.com/office/drawing/2014/main" id="{A971D27B-566A-07D2-C449-D9C91F8960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24 CuadroTexto">
            <a:extLst>
              <a:ext uri="{FF2B5EF4-FFF2-40B4-BE49-F238E27FC236}">
                <a16:creationId xmlns="" xmlns:a16="http://schemas.microsoft.com/office/drawing/2014/main" id="{E36C1B6D-6060-E187-6F7C-91E74847A35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8" name="5 Grupo">
          <a:extLst>
            <a:ext uri="{FF2B5EF4-FFF2-40B4-BE49-F238E27FC236}">
              <a16:creationId xmlns="" xmlns:a16="http://schemas.microsoft.com/office/drawing/2014/main" id="{AF0A9520-61A4-4B8D-A927-0B26A711A53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9" name="0 Imagen">
            <a:extLst>
              <a:ext uri="{FF2B5EF4-FFF2-40B4-BE49-F238E27FC236}">
                <a16:creationId xmlns="" xmlns:a16="http://schemas.microsoft.com/office/drawing/2014/main" id="{F3B31752-6330-7D68-1242-0FEA143A71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27 CuadroTexto">
            <a:extLst>
              <a:ext uri="{FF2B5EF4-FFF2-40B4-BE49-F238E27FC236}">
                <a16:creationId xmlns="" xmlns:a16="http://schemas.microsoft.com/office/drawing/2014/main" id="{9B560C1B-EB93-ECEE-E5C9-0145B033BB4F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1" name="5 Grupo">
          <a:extLst>
            <a:ext uri="{FF2B5EF4-FFF2-40B4-BE49-F238E27FC236}">
              <a16:creationId xmlns="" xmlns:a16="http://schemas.microsoft.com/office/drawing/2014/main" id="{9743D51E-F9AB-42CA-B95B-7F8748FAA28F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2" name="0 Imagen">
            <a:extLst>
              <a:ext uri="{FF2B5EF4-FFF2-40B4-BE49-F238E27FC236}">
                <a16:creationId xmlns="" xmlns:a16="http://schemas.microsoft.com/office/drawing/2014/main" id="{C5184720-5B7C-9458-1D2C-BD7F0A2DFF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30 CuadroTexto">
            <a:extLst>
              <a:ext uri="{FF2B5EF4-FFF2-40B4-BE49-F238E27FC236}">
                <a16:creationId xmlns="" xmlns:a16="http://schemas.microsoft.com/office/drawing/2014/main" id="{A326457F-ACC6-7CA1-91DE-00BB9FC8AB27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4" name="5 Grupo">
          <a:extLst>
            <a:ext uri="{FF2B5EF4-FFF2-40B4-BE49-F238E27FC236}">
              <a16:creationId xmlns="" xmlns:a16="http://schemas.microsoft.com/office/drawing/2014/main" id="{F9CD06A3-C485-4BCF-A6D6-B4B7654CDC3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5" name="0 Imagen">
            <a:extLst>
              <a:ext uri="{FF2B5EF4-FFF2-40B4-BE49-F238E27FC236}">
                <a16:creationId xmlns="" xmlns:a16="http://schemas.microsoft.com/office/drawing/2014/main" id="{EB5432D0-E87D-828E-C6E3-B309C3FC39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33 CuadroTexto">
            <a:extLst>
              <a:ext uri="{FF2B5EF4-FFF2-40B4-BE49-F238E27FC236}">
                <a16:creationId xmlns="" xmlns:a16="http://schemas.microsoft.com/office/drawing/2014/main" id="{E41DEF76-4142-DB5F-39EA-6CDB3F3EA55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7" name="5 Grupo">
          <a:extLst>
            <a:ext uri="{FF2B5EF4-FFF2-40B4-BE49-F238E27FC236}">
              <a16:creationId xmlns="" xmlns:a16="http://schemas.microsoft.com/office/drawing/2014/main" id="{088B0A87-6C53-4DB6-85E3-D4C735468A2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8" name="0 Imagen">
            <a:extLst>
              <a:ext uri="{FF2B5EF4-FFF2-40B4-BE49-F238E27FC236}">
                <a16:creationId xmlns="" xmlns:a16="http://schemas.microsoft.com/office/drawing/2014/main" id="{47320299-946C-138B-9C69-584FD841E0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36 CuadroTexto">
            <a:extLst>
              <a:ext uri="{FF2B5EF4-FFF2-40B4-BE49-F238E27FC236}">
                <a16:creationId xmlns="" xmlns:a16="http://schemas.microsoft.com/office/drawing/2014/main" id="{3E78BA53-893A-4C39-624C-0ECD89F7D6EE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0" name="5 Grupo">
          <a:extLst>
            <a:ext uri="{FF2B5EF4-FFF2-40B4-BE49-F238E27FC236}">
              <a16:creationId xmlns="" xmlns:a16="http://schemas.microsoft.com/office/drawing/2014/main" id="{F9DC10C9-672D-4F8A-B67A-2C0EADF8382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1" name="0 Imagen">
            <a:extLst>
              <a:ext uri="{FF2B5EF4-FFF2-40B4-BE49-F238E27FC236}">
                <a16:creationId xmlns="" xmlns:a16="http://schemas.microsoft.com/office/drawing/2014/main" id="{401D1C7C-DDFB-EBBC-4F1D-C089E15447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39 CuadroTexto">
            <a:extLst>
              <a:ext uri="{FF2B5EF4-FFF2-40B4-BE49-F238E27FC236}">
                <a16:creationId xmlns="" xmlns:a16="http://schemas.microsoft.com/office/drawing/2014/main" id="{65685600-D7FD-D0B3-DC85-D32E303F869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3" name="5 Grupo">
          <a:extLst>
            <a:ext uri="{FF2B5EF4-FFF2-40B4-BE49-F238E27FC236}">
              <a16:creationId xmlns="" xmlns:a16="http://schemas.microsoft.com/office/drawing/2014/main" id="{11B81176-0E88-4992-BDF5-2E4DDB8F757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4" name="0 Imagen">
            <a:extLst>
              <a:ext uri="{FF2B5EF4-FFF2-40B4-BE49-F238E27FC236}">
                <a16:creationId xmlns="" xmlns:a16="http://schemas.microsoft.com/office/drawing/2014/main" id="{46C3152F-9EFF-EA29-C701-F8896AFD5A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42 CuadroTexto">
            <a:extLst>
              <a:ext uri="{FF2B5EF4-FFF2-40B4-BE49-F238E27FC236}">
                <a16:creationId xmlns="" xmlns:a16="http://schemas.microsoft.com/office/drawing/2014/main" id="{B54249C5-1326-5707-3B1A-CB2ECCE12323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6" name="5 Grupo">
          <a:extLst>
            <a:ext uri="{FF2B5EF4-FFF2-40B4-BE49-F238E27FC236}">
              <a16:creationId xmlns="" xmlns:a16="http://schemas.microsoft.com/office/drawing/2014/main" id="{F2416315-501E-4DE3-ADB0-034D572BCEEE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7" name="0 Imagen">
            <a:extLst>
              <a:ext uri="{FF2B5EF4-FFF2-40B4-BE49-F238E27FC236}">
                <a16:creationId xmlns="" xmlns:a16="http://schemas.microsoft.com/office/drawing/2014/main" id="{97376391-FB0E-8D2C-5AA8-03662CF7C5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" name="45 CuadroTexto">
            <a:extLst>
              <a:ext uri="{FF2B5EF4-FFF2-40B4-BE49-F238E27FC236}">
                <a16:creationId xmlns="" xmlns:a16="http://schemas.microsoft.com/office/drawing/2014/main" id="{718A4EC1-D816-A0D1-74AC-317F5333A084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2</xdr:row>
      <xdr:rowOff>0</xdr:rowOff>
    </xdr:to>
    <xdr:pic>
      <xdr:nvPicPr>
        <xdr:cNvPr id="49" name="Imagen 4">
          <a:extLst>
            <a:ext uri="{FF2B5EF4-FFF2-40B4-BE49-F238E27FC236}">
              <a16:creationId xmlns="" xmlns:a16="http://schemas.microsoft.com/office/drawing/2014/main" id="{51110A58-A42A-477A-BA23-DD82E9CC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1</xdr:row>
      <xdr:rowOff>438150</xdr:rowOff>
    </xdr:to>
    <xdr:pic>
      <xdr:nvPicPr>
        <xdr:cNvPr id="50" name="Imagen 4">
          <a:extLst>
            <a:ext uri="{FF2B5EF4-FFF2-40B4-BE49-F238E27FC236}">
              <a16:creationId xmlns="" xmlns:a16="http://schemas.microsoft.com/office/drawing/2014/main" id="{9FC371C7-8A26-452D-9A65-9866667BF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1</xdr:row>
      <xdr:rowOff>438150</xdr:rowOff>
    </xdr:to>
    <xdr:pic>
      <xdr:nvPicPr>
        <xdr:cNvPr id="51" name="Imagen 4">
          <a:extLst>
            <a:ext uri="{FF2B5EF4-FFF2-40B4-BE49-F238E27FC236}">
              <a16:creationId xmlns="" xmlns:a16="http://schemas.microsoft.com/office/drawing/2014/main" id="{4B31C8C0-2151-4B73-8987-AC7DBE9B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1</xdr:row>
      <xdr:rowOff>438150</xdr:rowOff>
    </xdr:to>
    <xdr:pic>
      <xdr:nvPicPr>
        <xdr:cNvPr id="52" name="Imagen 4">
          <a:extLst>
            <a:ext uri="{FF2B5EF4-FFF2-40B4-BE49-F238E27FC236}">
              <a16:creationId xmlns="" xmlns:a16="http://schemas.microsoft.com/office/drawing/2014/main" id="{5CD12D28-2D86-4743-97D6-1CB2284B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1</xdr:row>
      <xdr:rowOff>438150</xdr:rowOff>
    </xdr:to>
    <xdr:pic>
      <xdr:nvPicPr>
        <xdr:cNvPr id="53" name="Imagen 4">
          <a:extLst>
            <a:ext uri="{FF2B5EF4-FFF2-40B4-BE49-F238E27FC236}">
              <a16:creationId xmlns="" xmlns:a16="http://schemas.microsoft.com/office/drawing/2014/main" id="{4B468796-CF68-4C41-A22D-49141881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69056</xdr:colOff>
      <xdr:row>1</xdr:row>
      <xdr:rowOff>438150</xdr:rowOff>
    </xdr:to>
    <xdr:pic>
      <xdr:nvPicPr>
        <xdr:cNvPr id="54" name="Imagen 4">
          <a:extLst>
            <a:ext uri="{FF2B5EF4-FFF2-40B4-BE49-F238E27FC236}">
              <a16:creationId xmlns="" xmlns:a16="http://schemas.microsoft.com/office/drawing/2014/main" id="{497A6941-97A7-4924-AF26-031F90EE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7910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DB16FCF9-843E-4732-81C3-AF192F1CB65C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6" name="Imagen 4">
          <a:extLst>
            <a:ext uri="{FF2B5EF4-FFF2-40B4-BE49-F238E27FC236}">
              <a16:creationId xmlns="" xmlns:a16="http://schemas.microsoft.com/office/drawing/2014/main" id="{7279A762-1BEF-4676-922A-661AAA87D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7" name="Text Box 2">
          <a:extLst>
            <a:ext uri="{FF2B5EF4-FFF2-40B4-BE49-F238E27FC236}">
              <a16:creationId xmlns="" xmlns:a16="http://schemas.microsoft.com/office/drawing/2014/main" id="{6F28A97B-95E0-403F-8C0B-CBD871146FE1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8" name="Imagen 4">
          <a:extLst>
            <a:ext uri="{FF2B5EF4-FFF2-40B4-BE49-F238E27FC236}">
              <a16:creationId xmlns="" xmlns:a16="http://schemas.microsoft.com/office/drawing/2014/main" id="{032D7F46-BB11-4704-B2FE-CE380D51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99057BD3-7DF8-4355-B7A2-9FC8451493F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0" name="Imagen 4">
          <a:extLst>
            <a:ext uri="{FF2B5EF4-FFF2-40B4-BE49-F238E27FC236}">
              <a16:creationId xmlns="" xmlns:a16="http://schemas.microsoft.com/office/drawing/2014/main" id="{E8B78294-ED3F-4577-AC6F-F94CC2E1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1" name="Text Box 2">
          <a:extLst>
            <a:ext uri="{FF2B5EF4-FFF2-40B4-BE49-F238E27FC236}">
              <a16:creationId xmlns="" xmlns:a16="http://schemas.microsoft.com/office/drawing/2014/main" id="{8FB473E9-11F5-4DA9-923D-20B1327255F8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2" name="Imagen 4">
          <a:extLst>
            <a:ext uri="{FF2B5EF4-FFF2-40B4-BE49-F238E27FC236}">
              <a16:creationId xmlns="" xmlns:a16="http://schemas.microsoft.com/office/drawing/2014/main" id="{AE3F9C52-0C67-4FC2-9A21-86784E23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B0A0AAB8-13BA-4EF5-8C87-335CD5B0EFA2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4" name="Imagen 4">
          <a:extLst>
            <a:ext uri="{FF2B5EF4-FFF2-40B4-BE49-F238E27FC236}">
              <a16:creationId xmlns="" xmlns:a16="http://schemas.microsoft.com/office/drawing/2014/main" id="{2235E944-07F0-4781-8E94-933EDCF9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5" name="Text Box 2">
          <a:extLst>
            <a:ext uri="{FF2B5EF4-FFF2-40B4-BE49-F238E27FC236}">
              <a16:creationId xmlns="" xmlns:a16="http://schemas.microsoft.com/office/drawing/2014/main" id="{BC35BA30-A4D6-40E3-8C79-428BAE91629C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6" name="Imagen 4">
          <a:extLst>
            <a:ext uri="{FF2B5EF4-FFF2-40B4-BE49-F238E27FC236}">
              <a16:creationId xmlns="" xmlns:a16="http://schemas.microsoft.com/office/drawing/2014/main" id="{08BF1415-C57A-4836-AFA1-3167A1B0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7" name="Text Box 2">
          <a:extLst>
            <a:ext uri="{FF2B5EF4-FFF2-40B4-BE49-F238E27FC236}">
              <a16:creationId xmlns="" xmlns:a16="http://schemas.microsoft.com/office/drawing/2014/main" id="{E115B4F8-C738-4711-BBC4-20161C2A568B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8" name="Imagen 4">
          <a:extLst>
            <a:ext uri="{FF2B5EF4-FFF2-40B4-BE49-F238E27FC236}">
              <a16:creationId xmlns="" xmlns:a16="http://schemas.microsoft.com/office/drawing/2014/main" id="{CB0C2E28-EAD6-4964-BC8A-C0811418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9" name="Text Box 2">
          <a:extLst>
            <a:ext uri="{FF2B5EF4-FFF2-40B4-BE49-F238E27FC236}">
              <a16:creationId xmlns="" xmlns:a16="http://schemas.microsoft.com/office/drawing/2014/main" id="{8C264A6C-379E-47F1-A254-58DCF9A29D3A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0" name="Imagen 4">
          <a:extLst>
            <a:ext uri="{FF2B5EF4-FFF2-40B4-BE49-F238E27FC236}">
              <a16:creationId xmlns="" xmlns:a16="http://schemas.microsoft.com/office/drawing/2014/main" id="{497B0DD8-AB34-4975-BE79-CD1725B0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1" name="Text Box 2">
          <a:extLst>
            <a:ext uri="{FF2B5EF4-FFF2-40B4-BE49-F238E27FC236}">
              <a16:creationId xmlns="" xmlns:a16="http://schemas.microsoft.com/office/drawing/2014/main" id="{2207B792-9F75-459F-9CDC-C66393141469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76200</xdr:colOff>
      <xdr:row>1</xdr:row>
      <xdr:rowOff>441960</xdr:rowOff>
    </xdr:to>
    <xdr:pic>
      <xdr:nvPicPr>
        <xdr:cNvPr id="72" name="Imagen 4">
          <a:extLst>
            <a:ext uri="{FF2B5EF4-FFF2-40B4-BE49-F238E27FC236}">
              <a16:creationId xmlns="" xmlns:a16="http://schemas.microsoft.com/office/drawing/2014/main" id="{F41F9B5A-69A8-4E1F-B797-94422C19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842011</xdr:colOff>
      <xdr:row>0</xdr:row>
      <xdr:rowOff>11430</xdr:rowOff>
    </xdr:from>
    <xdr:to>
      <xdr:col>9</xdr:col>
      <xdr:colOff>9497</xdr:colOff>
      <xdr:row>1</xdr:row>
      <xdr:rowOff>464851</xdr:rowOff>
    </xdr:to>
    <xdr:sp macro="" textlink="">
      <xdr:nvSpPr>
        <xdr:cNvPr id="73" name="Text Box 2">
          <a:extLst>
            <a:ext uri="{FF2B5EF4-FFF2-40B4-BE49-F238E27FC236}">
              <a16:creationId xmlns="" xmlns:a16="http://schemas.microsoft.com/office/drawing/2014/main" id="{847BEA8C-A19C-46A4-B25E-F5371D3296A8}"/>
            </a:ext>
          </a:extLst>
        </xdr:cNvPr>
        <xdr:cNvSpPr txBox="1"/>
      </xdr:nvSpPr>
      <xdr:spPr>
        <a:xfrm>
          <a:off x="5231131" y="11430"/>
          <a:ext cx="4493866" cy="933481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5" name="Text Box 2">
          <a:extLst>
            <a:ext uri="{FF2B5EF4-FFF2-40B4-BE49-F238E27FC236}"/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7" name="Text Box 2">
          <a:extLst>
            <a:ext uri="{FF2B5EF4-FFF2-40B4-BE49-F238E27FC236}"/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9" name="Text Box 2">
          <a:extLst>
            <a:ext uri="{FF2B5EF4-FFF2-40B4-BE49-F238E27FC236}"/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0</xdr:colOff>
      <xdr:row>2</xdr:row>
      <xdr:rowOff>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2</xdr:row>
      <xdr:rowOff>0</xdr:rowOff>
    </xdr:to>
    <xdr:grpSp>
      <xdr:nvGrpSpPr>
        <xdr:cNvPr id="4" name="5 Grupo">
          <a:extLst>
            <a:ext uri="{FF2B5EF4-FFF2-40B4-BE49-F238E27FC236}">
              <a16:creationId xmlns="" xmlns:a16="http://schemas.microsoft.com/office/drawing/2014/main" id="{E67F6679-4CD9-4554-A024-E83C9FA9557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952500"/>
          <a:chOff x="0" y="21055"/>
          <a:chExt cx="7021022" cy="772550"/>
        </a:xfrm>
      </xdr:grpSpPr>
      <xdr:pic>
        <xdr:nvPicPr>
          <xdr:cNvPr id="5" name="0 Imagen">
            <a:extLst>
              <a:ext uri="{FF2B5EF4-FFF2-40B4-BE49-F238E27FC236}">
                <a16:creationId xmlns="" xmlns:a16="http://schemas.microsoft.com/office/drawing/2014/main" id="{E31C4B5F-278F-C3F8-A7A0-BC2A2541F7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3 CuadroTexto">
            <a:extLst>
              <a:ext uri="{FF2B5EF4-FFF2-40B4-BE49-F238E27FC236}">
                <a16:creationId xmlns="" xmlns:a16="http://schemas.microsoft.com/office/drawing/2014/main" id="{EB126C2D-1BD0-BCDF-2F70-C8D74B0BF69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7" name="5 Grupo">
          <a:extLst>
            <a:ext uri="{FF2B5EF4-FFF2-40B4-BE49-F238E27FC236}">
              <a16:creationId xmlns="" xmlns:a16="http://schemas.microsoft.com/office/drawing/2014/main" id="{E8B7760B-D66B-4B6B-96BD-05A5E0C8FA6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" name="0 Imagen">
            <a:extLst>
              <a:ext uri="{FF2B5EF4-FFF2-40B4-BE49-F238E27FC236}">
                <a16:creationId xmlns="" xmlns:a16="http://schemas.microsoft.com/office/drawing/2014/main" id="{50F71988-359B-FDEA-7DCC-D54671F430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6 CuadroTexto">
            <a:extLst>
              <a:ext uri="{FF2B5EF4-FFF2-40B4-BE49-F238E27FC236}">
                <a16:creationId xmlns="" xmlns:a16="http://schemas.microsoft.com/office/drawing/2014/main" id="{AEB2CB0E-7899-D98E-1327-DDAA05615516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0" name="5 Grupo">
          <a:extLst>
            <a:ext uri="{FF2B5EF4-FFF2-40B4-BE49-F238E27FC236}">
              <a16:creationId xmlns="" xmlns:a16="http://schemas.microsoft.com/office/drawing/2014/main" id="{0C36F349-CFA9-46B3-928D-BF9D35D8E9CA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" name="0 Imagen">
            <a:extLst>
              <a:ext uri="{FF2B5EF4-FFF2-40B4-BE49-F238E27FC236}">
                <a16:creationId xmlns="" xmlns:a16="http://schemas.microsoft.com/office/drawing/2014/main" id="{370D53F2-B049-722E-B6EF-A0EE310C46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9 CuadroTexto">
            <a:extLst>
              <a:ext uri="{FF2B5EF4-FFF2-40B4-BE49-F238E27FC236}">
                <a16:creationId xmlns="" xmlns:a16="http://schemas.microsoft.com/office/drawing/2014/main" id="{04C8BF70-A862-5DEA-CE0B-A8BB5539BC5E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3" name="5 Grupo">
          <a:extLst>
            <a:ext uri="{FF2B5EF4-FFF2-40B4-BE49-F238E27FC236}">
              <a16:creationId xmlns="" xmlns:a16="http://schemas.microsoft.com/office/drawing/2014/main" id="{68C0C9ED-A306-4CA5-ABE5-EEEFD3B449E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4" name="0 Imagen">
            <a:extLst>
              <a:ext uri="{FF2B5EF4-FFF2-40B4-BE49-F238E27FC236}">
                <a16:creationId xmlns="" xmlns:a16="http://schemas.microsoft.com/office/drawing/2014/main" id="{8C7CF43E-5D9D-676B-CF6E-FF7D54EC8F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" name="12 CuadroTexto">
            <a:extLst>
              <a:ext uri="{FF2B5EF4-FFF2-40B4-BE49-F238E27FC236}">
                <a16:creationId xmlns="" xmlns:a16="http://schemas.microsoft.com/office/drawing/2014/main" id="{1858192F-B9F6-1852-1EB2-D9457A84959E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6" name="5 Grupo">
          <a:extLst>
            <a:ext uri="{FF2B5EF4-FFF2-40B4-BE49-F238E27FC236}">
              <a16:creationId xmlns="" xmlns:a16="http://schemas.microsoft.com/office/drawing/2014/main" id="{B466B8A3-C97E-4526-A0F7-054B2766F88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7" name="0 Imagen">
            <a:extLst>
              <a:ext uri="{FF2B5EF4-FFF2-40B4-BE49-F238E27FC236}">
                <a16:creationId xmlns="" xmlns:a16="http://schemas.microsoft.com/office/drawing/2014/main" id="{B28E0747-85F1-9119-54F0-AF004A2A74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15 CuadroTexto">
            <a:extLst>
              <a:ext uri="{FF2B5EF4-FFF2-40B4-BE49-F238E27FC236}">
                <a16:creationId xmlns="" xmlns:a16="http://schemas.microsoft.com/office/drawing/2014/main" id="{8FE0443F-1374-9887-AF0D-A8A39A01CB01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9" name="5 Grupo">
          <a:extLst>
            <a:ext uri="{FF2B5EF4-FFF2-40B4-BE49-F238E27FC236}">
              <a16:creationId xmlns="" xmlns:a16="http://schemas.microsoft.com/office/drawing/2014/main" id="{BA98600E-7F89-4874-B0CA-827E14F3BF8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0" name="0 Imagen">
            <a:extLst>
              <a:ext uri="{FF2B5EF4-FFF2-40B4-BE49-F238E27FC236}">
                <a16:creationId xmlns="" xmlns:a16="http://schemas.microsoft.com/office/drawing/2014/main" id="{50FEBDDC-B1FE-ADDC-97EC-997A4B8A89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18 CuadroTexto">
            <a:extLst>
              <a:ext uri="{FF2B5EF4-FFF2-40B4-BE49-F238E27FC236}">
                <a16:creationId xmlns="" xmlns:a16="http://schemas.microsoft.com/office/drawing/2014/main" id="{CD9D9669-5D2F-F5CD-34E4-B04376AB858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2" name="5 Grupo">
          <a:extLst>
            <a:ext uri="{FF2B5EF4-FFF2-40B4-BE49-F238E27FC236}">
              <a16:creationId xmlns="" xmlns:a16="http://schemas.microsoft.com/office/drawing/2014/main" id="{3636DBFC-2CFD-4833-BE71-F4838333509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3" name="0 Imagen">
            <a:extLst>
              <a:ext uri="{FF2B5EF4-FFF2-40B4-BE49-F238E27FC236}">
                <a16:creationId xmlns="" xmlns:a16="http://schemas.microsoft.com/office/drawing/2014/main" id="{BE6A6340-9342-6AA9-CD33-C76C075685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4 CuadroTexto">
            <a:extLst>
              <a:ext uri="{FF2B5EF4-FFF2-40B4-BE49-F238E27FC236}">
                <a16:creationId xmlns="" xmlns:a16="http://schemas.microsoft.com/office/drawing/2014/main" id="{A071B915-45D8-4D7B-D4EA-4B2A5F32E221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5" name="5 Grupo">
          <a:extLst>
            <a:ext uri="{FF2B5EF4-FFF2-40B4-BE49-F238E27FC236}">
              <a16:creationId xmlns="" xmlns:a16="http://schemas.microsoft.com/office/drawing/2014/main" id="{C496B988-AA32-4B74-88E1-B1ACE719CDE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6" name="0 Imagen">
            <a:extLst>
              <a:ext uri="{FF2B5EF4-FFF2-40B4-BE49-F238E27FC236}">
                <a16:creationId xmlns="" xmlns:a16="http://schemas.microsoft.com/office/drawing/2014/main" id="{A2696B5A-3F3E-B28A-9C76-736B97E05C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24 CuadroTexto">
            <a:extLst>
              <a:ext uri="{FF2B5EF4-FFF2-40B4-BE49-F238E27FC236}">
                <a16:creationId xmlns="" xmlns:a16="http://schemas.microsoft.com/office/drawing/2014/main" id="{F64075F6-8ACB-6574-C92E-6BCE045A3061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8" name="5 Grupo">
          <a:extLst>
            <a:ext uri="{FF2B5EF4-FFF2-40B4-BE49-F238E27FC236}">
              <a16:creationId xmlns="" xmlns:a16="http://schemas.microsoft.com/office/drawing/2014/main" id="{57774C2B-551B-4975-8388-906F95E2A53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9" name="0 Imagen">
            <a:extLst>
              <a:ext uri="{FF2B5EF4-FFF2-40B4-BE49-F238E27FC236}">
                <a16:creationId xmlns="" xmlns:a16="http://schemas.microsoft.com/office/drawing/2014/main" id="{E6739919-E970-C4BB-3CFB-3C2A204B4D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27 CuadroTexto">
            <a:extLst>
              <a:ext uri="{FF2B5EF4-FFF2-40B4-BE49-F238E27FC236}">
                <a16:creationId xmlns="" xmlns:a16="http://schemas.microsoft.com/office/drawing/2014/main" id="{BEE82EC2-BCAE-DF9F-921D-AA2DDB890D2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1" name="5 Grupo">
          <a:extLst>
            <a:ext uri="{FF2B5EF4-FFF2-40B4-BE49-F238E27FC236}">
              <a16:creationId xmlns="" xmlns:a16="http://schemas.microsoft.com/office/drawing/2014/main" id="{9D6D4E70-A60F-4D71-8D30-B0FD2D197E0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2" name="0 Imagen">
            <a:extLst>
              <a:ext uri="{FF2B5EF4-FFF2-40B4-BE49-F238E27FC236}">
                <a16:creationId xmlns="" xmlns:a16="http://schemas.microsoft.com/office/drawing/2014/main" id="{1EC4DEEE-F0F2-AB27-42E7-356245134A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30 CuadroTexto">
            <a:extLst>
              <a:ext uri="{FF2B5EF4-FFF2-40B4-BE49-F238E27FC236}">
                <a16:creationId xmlns="" xmlns:a16="http://schemas.microsoft.com/office/drawing/2014/main" id="{AA683BD5-9C15-C236-A460-575A8652F465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4" name="5 Grupo">
          <a:extLst>
            <a:ext uri="{FF2B5EF4-FFF2-40B4-BE49-F238E27FC236}">
              <a16:creationId xmlns="" xmlns:a16="http://schemas.microsoft.com/office/drawing/2014/main" id="{160EA06A-0BAA-4910-BC13-474FF314002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5" name="0 Imagen">
            <a:extLst>
              <a:ext uri="{FF2B5EF4-FFF2-40B4-BE49-F238E27FC236}">
                <a16:creationId xmlns="" xmlns:a16="http://schemas.microsoft.com/office/drawing/2014/main" id="{DD904068-3008-296D-A8EA-751CC767AD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33 CuadroTexto">
            <a:extLst>
              <a:ext uri="{FF2B5EF4-FFF2-40B4-BE49-F238E27FC236}">
                <a16:creationId xmlns="" xmlns:a16="http://schemas.microsoft.com/office/drawing/2014/main" id="{6B501A5D-8679-AC0A-FC48-BABB77093DB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7" name="5 Grupo">
          <a:extLst>
            <a:ext uri="{FF2B5EF4-FFF2-40B4-BE49-F238E27FC236}">
              <a16:creationId xmlns="" xmlns:a16="http://schemas.microsoft.com/office/drawing/2014/main" id="{66CC6311-93A3-407C-8CB0-C4FE2F5B356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8" name="0 Imagen">
            <a:extLst>
              <a:ext uri="{FF2B5EF4-FFF2-40B4-BE49-F238E27FC236}">
                <a16:creationId xmlns="" xmlns:a16="http://schemas.microsoft.com/office/drawing/2014/main" id="{090FCD20-813D-B95E-598F-1DD3BFD8EA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36 CuadroTexto">
            <a:extLst>
              <a:ext uri="{FF2B5EF4-FFF2-40B4-BE49-F238E27FC236}">
                <a16:creationId xmlns="" xmlns:a16="http://schemas.microsoft.com/office/drawing/2014/main" id="{620BCAE1-E1A4-C7ED-32C8-BDE6D0E05DB1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0" name="5 Grupo">
          <a:extLst>
            <a:ext uri="{FF2B5EF4-FFF2-40B4-BE49-F238E27FC236}">
              <a16:creationId xmlns="" xmlns:a16="http://schemas.microsoft.com/office/drawing/2014/main" id="{641888A0-1582-4C96-A38C-32E158EFB3E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1" name="0 Imagen">
            <a:extLst>
              <a:ext uri="{FF2B5EF4-FFF2-40B4-BE49-F238E27FC236}">
                <a16:creationId xmlns="" xmlns:a16="http://schemas.microsoft.com/office/drawing/2014/main" id="{2ACEE01C-EF07-1059-8160-A37BE174C6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39 CuadroTexto">
            <a:extLst>
              <a:ext uri="{FF2B5EF4-FFF2-40B4-BE49-F238E27FC236}">
                <a16:creationId xmlns="" xmlns:a16="http://schemas.microsoft.com/office/drawing/2014/main" id="{2C24EB8B-113F-521E-F8CF-F409EFEE9209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3" name="5 Grupo">
          <a:extLst>
            <a:ext uri="{FF2B5EF4-FFF2-40B4-BE49-F238E27FC236}">
              <a16:creationId xmlns="" xmlns:a16="http://schemas.microsoft.com/office/drawing/2014/main" id="{08CE56AF-6FE2-4F37-8EF5-20F1849D791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4" name="0 Imagen">
            <a:extLst>
              <a:ext uri="{FF2B5EF4-FFF2-40B4-BE49-F238E27FC236}">
                <a16:creationId xmlns="" xmlns:a16="http://schemas.microsoft.com/office/drawing/2014/main" id="{3865B524-D7CD-6C9D-3C3F-8922A604C9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42 CuadroTexto">
            <a:extLst>
              <a:ext uri="{FF2B5EF4-FFF2-40B4-BE49-F238E27FC236}">
                <a16:creationId xmlns="" xmlns:a16="http://schemas.microsoft.com/office/drawing/2014/main" id="{9265A0CE-A3F6-7F63-AB64-FFDEED887F0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6" name="5 Grupo">
          <a:extLst>
            <a:ext uri="{FF2B5EF4-FFF2-40B4-BE49-F238E27FC236}">
              <a16:creationId xmlns="" xmlns:a16="http://schemas.microsoft.com/office/drawing/2014/main" id="{5DC4040F-9427-40D0-91FA-AE555C2B85C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7" name="0 Imagen">
            <a:extLst>
              <a:ext uri="{FF2B5EF4-FFF2-40B4-BE49-F238E27FC236}">
                <a16:creationId xmlns="" xmlns:a16="http://schemas.microsoft.com/office/drawing/2014/main" id="{8CFC3E63-FD17-CCEA-F703-1E90E5A52C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" name="45 CuadroTexto">
            <a:extLst>
              <a:ext uri="{FF2B5EF4-FFF2-40B4-BE49-F238E27FC236}">
                <a16:creationId xmlns="" xmlns:a16="http://schemas.microsoft.com/office/drawing/2014/main" id="{435F70F1-080E-FEC6-29ED-AE63525E1941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49" name="Text Box 2">
          <a:extLst>
            <a:ext uri="{FF2B5EF4-FFF2-40B4-BE49-F238E27FC236}">
              <a16:creationId xmlns="" xmlns:a16="http://schemas.microsoft.com/office/drawing/2014/main" id="{8E271D25-05CC-463C-BAA9-2CF89D9467D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2</xdr:row>
      <xdr:rowOff>0</xdr:rowOff>
    </xdr:to>
    <xdr:pic>
      <xdr:nvPicPr>
        <xdr:cNvPr id="50" name="Imagen 6">
          <a:extLst>
            <a:ext uri="{FF2B5EF4-FFF2-40B4-BE49-F238E27FC236}">
              <a16:creationId xmlns="" xmlns:a16="http://schemas.microsoft.com/office/drawing/2014/main" id="{1EAAF08F-06AC-4C9B-B8FC-2BF37DB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CA03C5C9-2387-4113-944B-CC6D0E7F3A1F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52" name="Imagen 6">
          <a:extLst>
            <a:ext uri="{FF2B5EF4-FFF2-40B4-BE49-F238E27FC236}">
              <a16:creationId xmlns="" xmlns:a16="http://schemas.microsoft.com/office/drawing/2014/main" id="{718994CF-CFA1-45AC-A001-DA1F8CAD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3" name="Text Box 2">
          <a:extLst>
            <a:ext uri="{FF2B5EF4-FFF2-40B4-BE49-F238E27FC236}">
              <a16:creationId xmlns="" xmlns:a16="http://schemas.microsoft.com/office/drawing/2014/main" id="{9660389D-7338-4647-8D35-7CF5E5CEFB3A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54" name="Imagen 6">
          <a:extLst>
            <a:ext uri="{FF2B5EF4-FFF2-40B4-BE49-F238E27FC236}">
              <a16:creationId xmlns="" xmlns:a16="http://schemas.microsoft.com/office/drawing/2014/main" id="{A7543C38-2383-49CD-95EE-013DA951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AAF76510-5964-4864-9ABA-2D290299A021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56" name="Imagen 6">
          <a:extLst>
            <a:ext uri="{FF2B5EF4-FFF2-40B4-BE49-F238E27FC236}">
              <a16:creationId xmlns="" xmlns:a16="http://schemas.microsoft.com/office/drawing/2014/main" id="{E81BFA6C-FF06-4667-8BD1-1AA2AD1A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7" name="Text Box 2">
          <a:extLst>
            <a:ext uri="{FF2B5EF4-FFF2-40B4-BE49-F238E27FC236}">
              <a16:creationId xmlns="" xmlns:a16="http://schemas.microsoft.com/office/drawing/2014/main" id="{C28BBDB2-C317-4D06-BEA5-86EB124F63A6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58" name="Imagen 6">
          <a:extLst>
            <a:ext uri="{FF2B5EF4-FFF2-40B4-BE49-F238E27FC236}">
              <a16:creationId xmlns="" xmlns:a16="http://schemas.microsoft.com/office/drawing/2014/main" id="{893F4F52-35B1-4587-A8C1-896EAEA4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BC7A4416-67CA-4A08-AC19-B6F6E7D9A4A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60" name="Imagen 6">
          <a:extLst>
            <a:ext uri="{FF2B5EF4-FFF2-40B4-BE49-F238E27FC236}">
              <a16:creationId xmlns="" xmlns:a16="http://schemas.microsoft.com/office/drawing/2014/main" id="{48A559A4-566D-4D07-902D-C59C5C3C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1" name="Text Box 2">
          <a:extLst>
            <a:ext uri="{FF2B5EF4-FFF2-40B4-BE49-F238E27FC236}">
              <a16:creationId xmlns="" xmlns:a16="http://schemas.microsoft.com/office/drawing/2014/main" id="{08B2FB21-682E-4F50-8C2F-19A0329D7CD4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62" name="Imagen 6">
          <a:extLst>
            <a:ext uri="{FF2B5EF4-FFF2-40B4-BE49-F238E27FC236}">
              <a16:creationId xmlns="" xmlns:a16="http://schemas.microsoft.com/office/drawing/2014/main" id="{7B689453-947C-454C-B951-A48CA3E4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6E341F54-C4E0-4178-B643-32F230799BE6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64" name="Imagen 6">
          <a:extLst>
            <a:ext uri="{FF2B5EF4-FFF2-40B4-BE49-F238E27FC236}">
              <a16:creationId xmlns="" xmlns:a16="http://schemas.microsoft.com/office/drawing/2014/main" id="{A595CA31-D93E-4EDF-ADC0-9D7C68C0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5" name="Text Box 2">
          <a:extLst>
            <a:ext uri="{FF2B5EF4-FFF2-40B4-BE49-F238E27FC236}">
              <a16:creationId xmlns="" xmlns:a16="http://schemas.microsoft.com/office/drawing/2014/main" id="{56C04018-A866-49EF-92F6-F4CB7FC7C543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66" name="Imagen 6">
          <a:extLst>
            <a:ext uri="{FF2B5EF4-FFF2-40B4-BE49-F238E27FC236}">
              <a16:creationId xmlns="" xmlns:a16="http://schemas.microsoft.com/office/drawing/2014/main" id="{592CCEB5-8252-481B-977C-91D311FB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7" name="Text Box 2">
          <a:extLst>
            <a:ext uri="{FF2B5EF4-FFF2-40B4-BE49-F238E27FC236}">
              <a16:creationId xmlns="" xmlns:a16="http://schemas.microsoft.com/office/drawing/2014/main" id="{3A3B8E14-61E6-472B-A777-068DC50D15D6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68" name="Imagen 6">
          <a:extLst>
            <a:ext uri="{FF2B5EF4-FFF2-40B4-BE49-F238E27FC236}">
              <a16:creationId xmlns="" xmlns:a16="http://schemas.microsoft.com/office/drawing/2014/main" id="{0461A477-3DFD-484E-8ECB-40CC4623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9" name="Text Box 2">
          <a:extLst>
            <a:ext uri="{FF2B5EF4-FFF2-40B4-BE49-F238E27FC236}">
              <a16:creationId xmlns="" xmlns:a16="http://schemas.microsoft.com/office/drawing/2014/main" id="{85D7F92F-AB40-4B42-AD97-764655EC901B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0" name="Imagen 6">
          <a:extLst>
            <a:ext uri="{FF2B5EF4-FFF2-40B4-BE49-F238E27FC236}">
              <a16:creationId xmlns="" xmlns:a16="http://schemas.microsoft.com/office/drawing/2014/main" id="{F238FDFE-959B-4C77-9033-4104B7EF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1" name="Text Box 2">
          <a:extLst>
            <a:ext uri="{FF2B5EF4-FFF2-40B4-BE49-F238E27FC236}">
              <a16:creationId xmlns="" xmlns:a16="http://schemas.microsoft.com/office/drawing/2014/main" id="{5EFA0384-0F87-4A81-AF6C-4D890DBCD068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2" name="Imagen 6">
          <a:extLst>
            <a:ext uri="{FF2B5EF4-FFF2-40B4-BE49-F238E27FC236}">
              <a16:creationId xmlns="" xmlns:a16="http://schemas.microsoft.com/office/drawing/2014/main" id="{9A3376EF-B2FA-478B-88A2-BFDC9A27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3" name="Text Box 2">
          <a:extLst>
            <a:ext uri="{FF2B5EF4-FFF2-40B4-BE49-F238E27FC236}">
              <a16:creationId xmlns="" xmlns:a16="http://schemas.microsoft.com/office/drawing/2014/main" id="{BDAA94DC-774D-4718-B0D3-E9B72E25C34D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4" name="Imagen 6">
          <a:extLst>
            <a:ext uri="{FF2B5EF4-FFF2-40B4-BE49-F238E27FC236}">
              <a16:creationId xmlns="" xmlns:a16="http://schemas.microsoft.com/office/drawing/2014/main" id="{97C43AD3-A3CD-4F71-8701-C2E33F6D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1097280</xdr:colOff>
      <xdr:row>0</xdr:row>
      <xdr:rowOff>0</xdr:rowOff>
    </xdr:from>
    <xdr:to>
      <xdr:col>8</xdr:col>
      <xdr:colOff>918216</xdr:colOff>
      <xdr:row>1</xdr:row>
      <xdr:rowOff>445770</xdr:rowOff>
    </xdr:to>
    <xdr:sp macro="" textlink="">
      <xdr:nvSpPr>
        <xdr:cNvPr id="75" name="Text Box 2">
          <a:extLst>
            <a:ext uri="{FF2B5EF4-FFF2-40B4-BE49-F238E27FC236}">
              <a16:creationId xmlns="" xmlns:a16="http://schemas.microsoft.com/office/drawing/2014/main" id="{8F75D163-2E04-4450-AF2C-86B1AE8B46BD}"/>
            </a:ext>
          </a:extLst>
        </xdr:cNvPr>
        <xdr:cNvSpPr txBox="1"/>
      </xdr:nvSpPr>
      <xdr:spPr>
        <a:xfrm>
          <a:off x="5623560" y="0"/>
          <a:ext cx="4484376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45720</xdr:colOff>
      <xdr:row>0</xdr:row>
      <xdr:rowOff>30480</xdr:rowOff>
    </xdr:from>
    <xdr:to>
      <xdr:col>4</xdr:col>
      <xdr:colOff>1188720</xdr:colOff>
      <xdr:row>1</xdr:row>
      <xdr:rowOff>441960</xdr:rowOff>
    </xdr:to>
    <xdr:pic>
      <xdr:nvPicPr>
        <xdr:cNvPr id="76" name="Imagen 6">
          <a:extLst>
            <a:ext uri="{FF2B5EF4-FFF2-40B4-BE49-F238E27FC236}">
              <a16:creationId xmlns="" xmlns:a16="http://schemas.microsoft.com/office/drawing/2014/main" id="{E3158587-CA2A-4F02-9192-99F5311E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5720" y="30480"/>
          <a:ext cx="44119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7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8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9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8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198</xdr:row>
      <xdr:rowOff>133350</xdr:rowOff>
    </xdr:from>
    <xdr:to>
      <xdr:col>7</xdr:col>
      <xdr:colOff>752475</xdr:colOff>
      <xdr:row>215</xdr:row>
      <xdr:rowOff>161925</xdr:rowOff>
    </xdr:to>
    <xdr:sp macro="" textlink="">
      <xdr:nvSpPr>
        <xdr:cNvPr id="2" name="1 Rectángul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2257425" y="43186350"/>
          <a:ext cx="6572250" cy="3267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7200"/>
            <a:t>SIN ACTIVIDAD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5</xdr:col>
      <xdr:colOff>0</xdr:colOff>
      <xdr:row>2</xdr:row>
      <xdr:rowOff>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" name="5 Grupo">
          <a:extLst>
            <a:ext uri="{FF2B5EF4-FFF2-40B4-BE49-F238E27FC236}">
              <a16:creationId xmlns="" xmlns:a16="http://schemas.microsoft.com/office/drawing/2014/main" id="{412013E9-0715-44CC-AC39-30E62B5916E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5" name="0 Imagen">
            <a:extLst>
              <a:ext uri="{FF2B5EF4-FFF2-40B4-BE49-F238E27FC236}">
                <a16:creationId xmlns="" xmlns:a16="http://schemas.microsoft.com/office/drawing/2014/main" id="{78F176DD-79F2-3BA7-E92D-C7446D0E1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3 CuadroTexto">
            <a:extLst>
              <a:ext uri="{FF2B5EF4-FFF2-40B4-BE49-F238E27FC236}">
                <a16:creationId xmlns="" xmlns:a16="http://schemas.microsoft.com/office/drawing/2014/main" id="{30A9AC58-DDAC-8D55-0F89-71553221008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7" name="5 Grupo">
          <a:extLst>
            <a:ext uri="{FF2B5EF4-FFF2-40B4-BE49-F238E27FC236}">
              <a16:creationId xmlns="" xmlns:a16="http://schemas.microsoft.com/office/drawing/2014/main" id="{1700E48A-38D7-4B11-B1A3-5195FB8BA3E8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" name="0 Imagen">
            <a:extLst>
              <a:ext uri="{FF2B5EF4-FFF2-40B4-BE49-F238E27FC236}">
                <a16:creationId xmlns="" xmlns:a16="http://schemas.microsoft.com/office/drawing/2014/main" id="{E26AC67F-FFCE-5DD0-8DCB-49431EE112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6 CuadroTexto">
            <a:extLst>
              <a:ext uri="{FF2B5EF4-FFF2-40B4-BE49-F238E27FC236}">
                <a16:creationId xmlns="" xmlns:a16="http://schemas.microsoft.com/office/drawing/2014/main" id="{953D433D-28D0-FC67-FBF0-90927A616318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" name="5 Grupo">
          <a:extLst>
            <a:ext uri="{FF2B5EF4-FFF2-40B4-BE49-F238E27FC236}">
              <a16:creationId xmlns="" xmlns:a16="http://schemas.microsoft.com/office/drawing/2014/main" id="{4D3F4E37-A1EA-47C1-A155-59233CF0C4E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" name="0 Imagen">
            <a:extLst>
              <a:ext uri="{FF2B5EF4-FFF2-40B4-BE49-F238E27FC236}">
                <a16:creationId xmlns="" xmlns:a16="http://schemas.microsoft.com/office/drawing/2014/main" id="{93399F97-B0B6-EA4D-2CFC-FEE864AFB3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9 CuadroTexto">
            <a:extLst>
              <a:ext uri="{FF2B5EF4-FFF2-40B4-BE49-F238E27FC236}">
                <a16:creationId xmlns="" xmlns:a16="http://schemas.microsoft.com/office/drawing/2014/main" id="{7FBFFD93-7FB9-87C6-8385-90FCB8CBAA8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3" name="5 Grupo">
          <a:extLst>
            <a:ext uri="{FF2B5EF4-FFF2-40B4-BE49-F238E27FC236}">
              <a16:creationId xmlns="" xmlns:a16="http://schemas.microsoft.com/office/drawing/2014/main" id="{B2555D45-79B1-4311-9765-9A45B71345FA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4" name="0 Imagen">
            <a:extLst>
              <a:ext uri="{FF2B5EF4-FFF2-40B4-BE49-F238E27FC236}">
                <a16:creationId xmlns="" xmlns:a16="http://schemas.microsoft.com/office/drawing/2014/main" id="{F471EF6F-1888-2A9F-12B1-AFF67F0F73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" name="12 CuadroTexto">
            <a:extLst>
              <a:ext uri="{FF2B5EF4-FFF2-40B4-BE49-F238E27FC236}">
                <a16:creationId xmlns="" xmlns:a16="http://schemas.microsoft.com/office/drawing/2014/main" id="{BA07AC43-33C5-C628-9E7E-73DCDE2961FB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6" name="5 Grupo">
          <a:extLst>
            <a:ext uri="{FF2B5EF4-FFF2-40B4-BE49-F238E27FC236}">
              <a16:creationId xmlns="" xmlns:a16="http://schemas.microsoft.com/office/drawing/2014/main" id="{32367241-FA83-4DC7-8FFE-D13774A11F8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7" name="0 Imagen">
            <a:extLst>
              <a:ext uri="{FF2B5EF4-FFF2-40B4-BE49-F238E27FC236}">
                <a16:creationId xmlns="" xmlns:a16="http://schemas.microsoft.com/office/drawing/2014/main" id="{AA8F7548-3FA9-3C5C-3B0F-98DBF86B80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" name="15 CuadroTexto">
            <a:extLst>
              <a:ext uri="{FF2B5EF4-FFF2-40B4-BE49-F238E27FC236}">
                <a16:creationId xmlns="" xmlns:a16="http://schemas.microsoft.com/office/drawing/2014/main" id="{A8CE4764-8756-E614-CFDD-1AACF1EAFE6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9" name="5 Grupo">
          <a:extLst>
            <a:ext uri="{FF2B5EF4-FFF2-40B4-BE49-F238E27FC236}">
              <a16:creationId xmlns="" xmlns:a16="http://schemas.microsoft.com/office/drawing/2014/main" id="{52086B42-E219-4D39-B404-C1CE61A3540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0" name="0 Imagen">
            <a:extLst>
              <a:ext uri="{FF2B5EF4-FFF2-40B4-BE49-F238E27FC236}">
                <a16:creationId xmlns="" xmlns:a16="http://schemas.microsoft.com/office/drawing/2014/main" id="{45F92968-4ED5-4E5B-C968-6EAF1F8291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18 CuadroTexto">
            <a:extLst>
              <a:ext uri="{FF2B5EF4-FFF2-40B4-BE49-F238E27FC236}">
                <a16:creationId xmlns="" xmlns:a16="http://schemas.microsoft.com/office/drawing/2014/main" id="{41142DD6-38F9-BF3E-09C7-898FF4E9D67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2" name="5 Grupo">
          <a:extLst>
            <a:ext uri="{FF2B5EF4-FFF2-40B4-BE49-F238E27FC236}">
              <a16:creationId xmlns="" xmlns:a16="http://schemas.microsoft.com/office/drawing/2014/main" id="{EEDC9EA1-41A7-4DA7-BAA5-66B303311AD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3" name="0 Imagen">
            <a:extLst>
              <a:ext uri="{FF2B5EF4-FFF2-40B4-BE49-F238E27FC236}">
                <a16:creationId xmlns="" xmlns:a16="http://schemas.microsoft.com/office/drawing/2014/main" id="{07A6A6AC-004F-2359-56A3-AC323EAFA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21 CuadroTexto">
            <a:extLst>
              <a:ext uri="{FF2B5EF4-FFF2-40B4-BE49-F238E27FC236}">
                <a16:creationId xmlns="" xmlns:a16="http://schemas.microsoft.com/office/drawing/2014/main" id="{4F3DC1C1-DCBC-BBDF-6E51-44E8CD419F9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5" name="5 Grupo">
          <a:extLst>
            <a:ext uri="{FF2B5EF4-FFF2-40B4-BE49-F238E27FC236}">
              <a16:creationId xmlns="" xmlns:a16="http://schemas.microsoft.com/office/drawing/2014/main" id="{FEC948A1-ED7A-4A9C-878C-B4A2B0597DD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6" name="0 Imagen">
            <a:extLst>
              <a:ext uri="{FF2B5EF4-FFF2-40B4-BE49-F238E27FC236}">
                <a16:creationId xmlns="" xmlns:a16="http://schemas.microsoft.com/office/drawing/2014/main" id="{616B5758-1CF5-24AF-8C0D-EE4256E650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4 CuadroTexto">
            <a:extLst>
              <a:ext uri="{FF2B5EF4-FFF2-40B4-BE49-F238E27FC236}">
                <a16:creationId xmlns="" xmlns:a16="http://schemas.microsoft.com/office/drawing/2014/main" id="{2A1D6370-B6A7-ACD5-64E5-7358E055FCFF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8" name="5 Grupo">
          <a:extLst>
            <a:ext uri="{FF2B5EF4-FFF2-40B4-BE49-F238E27FC236}">
              <a16:creationId xmlns="" xmlns:a16="http://schemas.microsoft.com/office/drawing/2014/main" id="{5AFA0AAF-ED43-43B2-802A-82E76B2AE09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9" name="0 Imagen">
            <a:extLst>
              <a:ext uri="{FF2B5EF4-FFF2-40B4-BE49-F238E27FC236}">
                <a16:creationId xmlns="" xmlns:a16="http://schemas.microsoft.com/office/drawing/2014/main" id="{7C399738-40D9-F10D-BFDB-C9E6B80A7C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27 CuadroTexto">
            <a:extLst>
              <a:ext uri="{FF2B5EF4-FFF2-40B4-BE49-F238E27FC236}">
                <a16:creationId xmlns="" xmlns:a16="http://schemas.microsoft.com/office/drawing/2014/main" id="{1E34DD64-E5A3-20B9-5D2F-65628B97C3A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1" name="5 Grupo">
          <a:extLst>
            <a:ext uri="{FF2B5EF4-FFF2-40B4-BE49-F238E27FC236}">
              <a16:creationId xmlns="" xmlns:a16="http://schemas.microsoft.com/office/drawing/2014/main" id="{416F3889-9E17-439E-8622-C949BE36289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2" name="0 Imagen">
            <a:extLst>
              <a:ext uri="{FF2B5EF4-FFF2-40B4-BE49-F238E27FC236}">
                <a16:creationId xmlns="" xmlns:a16="http://schemas.microsoft.com/office/drawing/2014/main" id="{93BAC123-C03F-3C50-7BAF-C8341B107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30 CuadroTexto">
            <a:extLst>
              <a:ext uri="{FF2B5EF4-FFF2-40B4-BE49-F238E27FC236}">
                <a16:creationId xmlns="" xmlns:a16="http://schemas.microsoft.com/office/drawing/2014/main" id="{BFBC04BB-AE2C-36A3-DBEC-60A5C42F4622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4" name="5 Grupo">
          <a:extLst>
            <a:ext uri="{FF2B5EF4-FFF2-40B4-BE49-F238E27FC236}">
              <a16:creationId xmlns="" xmlns:a16="http://schemas.microsoft.com/office/drawing/2014/main" id="{FFC6A75C-18B8-4C91-9BF7-261E4709B3FF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5" name="0 Imagen">
            <a:extLst>
              <a:ext uri="{FF2B5EF4-FFF2-40B4-BE49-F238E27FC236}">
                <a16:creationId xmlns="" xmlns:a16="http://schemas.microsoft.com/office/drawing/2014/main" id="{5B0E0406-62C9-37C9-7F58-7E78DF4160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33 CuadroTexto">
            <a:extLst>
              <a:ext uri="{FF2B5EF4-FFF2-40B4-BE49-F238E27FC236}">
                <a16:creationId xmlns="" xmlns:a16="http://schemas.microsoft.com/office/drawing/2014/main" id="{A79B5D81-4306-4DF0-D040-954D99E33EE9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7" name="5 Grupo">
          <a:extLst>
            <a:ext uri="{FF2B5EF4-FFF2-40B4-BE49-F238E27FC236}">
              <a16:creationId xmlns="" xmlns:a16="http://schemas.microsoft.com/office/drawing/2014/main" id="{4A34AC29-52F3-4D64-A432-0102E469E54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8" name="0 Imagen">
            <a:extLst>
              <a:ext uri="{FF2B5EF4-FFF2-40B4-BE49-F238E27FC236}">
                <a16:creationId xmlns="" xmlns:a16="http://schemas.microsoft.com/office/drawing/2014/main" id="{095DE57B-FFBE-65E5-3C4B-E25A2237D5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36 CuadroTexto">
            <a:extLst>
              <a:ext uri="{FF2B5EF4-FFF2-40B4-BE49-F238E27FC236}">
                <a16:creationId xmlns="" xmlns:a16="http://schemas.microsoft.com/office/drawing/2014/main" id="{0BA4D57F-1B42-AC14-B9D8-8D479E8BA795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0" name="5 Grupo">
          <a:extLst>
            <a:ext uri="{FF2B5EF4-FFF2-40B4-BE49-F238E27FC236}">
              <a16:creationId xmlns="" xmlns:a16="http://schemas.microsoft.com/office/drawing/2014/main" id="{353FE500-09E3-4C1E-8548-1A19657846A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1" name="0 Imagen">
            <a:extLst>
              <a:ext uri="{FF2B5EF4-FFF2-40B4-BE49-F238E27FC236}">
                <a16:creationId xmlns="" xmlns:a16="http://schemas.microsoft.com/office/drawing/2014/main" id="{4C70A779-329C-50D1-6C0C-FF5896FCF9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39 CuadroTexto">
            <a:extLst>
              <a:ext uri="{FF2B5EF4-FFF2-40B4-BE49-F238E27FC236}">
                <a16:creationId xmlns="" xmlns:a16="http://schemas.microsoft.com/office/drawing/2014/main" id="{8F62919F-F900-2D6A-FEE3-886618CE71CA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3" name="5 Grupo">
          <a:extLst>
            <a:ext uri="{FF2B5EF4-FFF2-40B4-BE49-F238E27FC236}">
              <a16:creationId xmlns="" xmlns:a16="http://schemas.microsoft.com/office/drawing/2014/main" id="{DBC96BAA-6862-46E0-AE39-A4C8FAFEC87A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4" name="0 Imagen">
            <a:extLst>
              <a:ext uri="{FF2B5EF4-FFF2-40B4-BE49-F238E27FC236}">
                <a16:creationId xmlns="" xmlns:a16="http://schemas.microsoft.com/office/drawing/2014/main" id="{3E2113D1-120F-E768-2827-878CE45415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42 CuadroTexto">
            <a:extLst>
              <a:ext uri="{FF2B5EF4-FFF2-40B4-BE49-F238E27FC236}">
                <a16:creationId xmlns="" xmlns:a16="http://schemas.microsoft.com/office/drawing/2014/main" id="{9E2671BF-58B1-EADA-563B-EDB85D909B39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6" name="5 Grupo">
          <a:extLst>
            <a:ext uri="{FF2B5EF4-FFF2-40B4-BE49-F238E27FC236}">
              <a16:creationId xmlns="" xmlns:a16="http://schemas.microsoft.com/office/drawing/2014/main" id="{2ABB6D1E-3D3D-4800-B940-587A8FFEADC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7" name="0 Imagen">
            <a:extLst>
              <a:ext uri="{FF2B5EF4-FFF2-40B4-BE49-F238E27FC236}">
                <a16:creationId xmlns="" xmlns:a16="http://schemas.microsoft.com/office/drawing/2014/main" id="{D47500BB-CB02-1AFB-88A1-7636730427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" name="45 CuadroTexto">
            <a:extLst>
              <a:ext uri="{FF2B5EF4-FFF2-40B4-BE49-F238E27FC236}">
                <a16:creationId xmlns="" xmlns:a16="http://schemas.microsoft.com/office/drawing/2014/main" id="{12CFB610-7B66-7209-EBC5-F545E2CFE775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9" name="5 Grupo">
          <a:extLst>
            <a:ext uri="{FF2B5EF4-FFF2-40B4-BE49-F238E27FC236}">
              <a16:creationId xmlns="" xmlns:a16="http://schemas.microsoft.com/office/drawing/2014/main" id="{2A3A4F8E-B2EA-46FD-9B9E-096D6E73882E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50" name="0 Imagen">
            <a:extLst>
              <a:ext uri="{FF2B5EF4-FFF2-40B4-BE49-F238E27FC236}">
                <a16:creationId xmlns="" xmlns:a16="http://schemas.microsoft.com/office/drawing/2014/main" id="{0B852F4A-A78C-D704-6878-2AF9B5A47F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" name="48 CuadroTexto">
            <a:extLst>
              <a:ext uri="{FF2B5EF4-FFF2-40B4-BE49-F238E27FC236}">
                <a16:creationId xmlns="" xmlns:a16="http://schemas.microsoft.com/office/drawing/2014/main" id="{B9E1EA53-657F-9224-99FB-8D3199A7505D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="" xmlns:a16="http://schemas.microsoft.com/office/drawing/2014/main" id="{50ADDF28-AD9B-4288-8666-3BB0071B95BE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2</xdr:row>
      <xdr:rowOff>0</xdr:rowOff>
    </xdr:to>
    <xdr:pic>
      <xdr:nvPicPr>
        <xdr:cNvPr id="53" name="Imagen 6">
          <a:extLst>
            <a:ext uri="{FF2B5EF4-FFF2-40B4-BE49-F238E27FC236}">
              <a16:creationId xmlns="" xmlns:a16="http://schemas.microsoft.com/office/drawing/2014/main" id="{0FFF583B-964C-43EE-82F1-5EAC8876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2415C976-AEA8-47D3-A46C-DCBECA28209A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55" name="Imagen 6">
          <a:extLst>
            <a:ext uri="{FF2B5EF4-FFF2-40B4-BE49-F238E27FC236}">
              <a16:creationId xmlns="" xmlns:a16="http://schemas.microsoft.com/office/drawing/2014/main" id="{F29E22B4-B318-4AF2-9AA5-E18DE599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="" xmlns:a16="http://schemas.microsoft.com/office/drawing/2014/main" id="{84B3FF61-93A8-4341-9A0B-D19E841E81FF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57" name="Imagen 6">
          <a:extLst>
            <a:ext uri="{FF2B5EF4-FFF2-40B4-BE49-F238E27FC236}">
              <a16:creationId xmlns="" xmlns:a16="http://schemas.microsoft.com/office/drawing/2014/main" id="{461DD717-A8E4-4C6F-86B8-9C269476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="" xmlns:a16="http://schemas.microsoft.com/office/drawing/2014/main" id="{4D3B33A6-F66D-4C72-B659-E52A56EBC91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59" name="Imagen 6">
          <a:extLst>
            <a:ext uri="{FF2B5EF4-FFF2-40B4-BE49-F238E27FC236}">
              <a16:creationId xmlns="" xmlns:a16="http://schemas.microsoft.com/office/drawing/2014/main" id="{360C2B97-3B29-4926-86A4-BA4703DA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="" xmlns:a16="http://schemas.microsoft.com/office/drawing/2014/main" id="{655B4FB5-B6D9-4404-A5D7-FCCCD0002805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61" name="Imagen 6">
          <a:extLst>
            <a:ext uri="{FF2B5EF4-FFF2-40B4-BE49-F238E27FC236}">
              <a16:creationId xmlns="" xmlns:a16="http://schemas.microsoft.com/office/drawing/2014/main" id="{BAF7D6B6-E3F3-4F17-96B6-501DD00B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="" xmlns:a16="http://schemas.microsoft.com/office/drawing/2014/main" id="{E695783F-C698-4231-A4FB-D883BC1C927B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63" name="Imagen 6">
          <a:extLst>
            <a:ext uri="{FF2B5EF4-FFF2-40B4-BE49-F238E27FC236}">
              <a16:creationId xmlns="" xmlns:a16="http://schemas.microsoft.com/office/drawing/2014/main" id="{E6098091-1B7B-4DC5-A197-EE374499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C5259E5A-03A2-4CC1-8226-612A53EA168C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65" name="Imagen 6">
          <a:extLst>
            <a:ext uri="{FF2B5EF4-FFF2-40B4-BE49-F238E27FC236}">
              <a16:creationId xmlns="" xmlns:a16="http://schemas.microsoft.com/office/drawing/2014/main" id="{8A89AE4B-3EA7-45CE-B6E4-C306848B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="" xmlns:a16="http://schemas.microsoft.com/office/drawing/2014/main" id="{8AAE36A5-0FA4-47B2-AC6E-C2415C9D4A3B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67" name="Imagen 6">
          <a:extLst>
            <a:ext uri="{FF2B5EF4-FFF2-40B4-BE49-F238E27FC236}">
              <a16:creationId xmlns="" xmlns:a16="http://schemas.microsoft.com/office/drawing/2014/main" id="{AB374EE1-3BA3-4B5C-A25C-ECABE1A3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="" xmlns:a16="http://schemas.microsoft.com/office/drawing/2014/main" id="{3ADA2DD8-DD12-496A-A512-4327807489B1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69" name="Imagen 6">
          <a:extLst>
            <a:ext uri="{FF2B5EF4-FFF2-40B4-BE49-F238E27FC236}">
              <a16:creationId xmlns="" xmlns:a16="http://schemas.microsoft.com/office/drawing/2014/main" id="{4E3761AA-3168-4329-8A46-54EB97C4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="" xmlns:a16="http://schemas.microsoft.com/office/drawing/2014/main" id="{7EC72ACF-8EDE-49B8-B286-E502ADE3D76B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71" name="Imagen 6">
          <a:extLst>
            <a:ext uri="{FF2B5EF4-FFF2-40B4-BE49-F238E27FC236}">
              <a16:creationId xmlns="" xmlns:a16="http://schemas.microsoft.com/office/drawing/2014/main" id="{41532024-4A11-47FD-8731-901AB0B2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="" xmlns:a16="http://schemas.microsoft.com/office/drawing/2014/main" id="{5D7F76BE-3D3E-46C5-918C-EEE1AE377031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73" name="Imagen 6">
          <a:extLst>
            <a:ext uri="{FF2B5EF4-FFF2-40B4-BE49-F238E27FC236}">
              <a16:creationId xmlns="" xmlns:a16="http://schemas.microsoft.com/office/drawing/2014/main" id="{341CEC35-0C16-457E-881E-78B247723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24995B1D-7032-4F30-9FBE-94CDE983F7D8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75" name="Imagen 6">
          <a:extLst>
            <a:ext uri="{FF2B5EF4-FFF2-40B4-BE49-F238E27FC236}">
              <a16:creationId xmlns="" xmlns:a16="http://schemas.microsoft.com/office/drawing/2014/main" id="{F1BD7C26-40D1-44F5-9078-86E94AB0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6" name="Text Box 2">
          <a:extLst>
            <a:ext uri="{FF2B5EF4-FFF2-40B4-BE49-F238E27FC236}">
              <a16:creationId xmlns="" xmlns:a16="http://schemas.microsoft.com/office/drawing/2014/main" id="{7E845A4D-8BF8-4CBC-864B-61456347E76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77" name="Imagen 6">
          <a:extLst>
            <a:ext uri="{FF2B5EF4-FFF2-40B4-BE49-F238E27FC236}">
              <a16:creationId xmlns="" xmlns:a16="http://schemas.microsoft.com/office/drawing/2014/main" id="{4078204A-E9F1-41A9-938A-A28B4498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8" name="Text Box 2">
          <a:extLst>
            <a:ext uri="{FF2B5EF4-FFF2-40B4-BE49-F238E27FC236}">
              <a16:creationId xmlns="" xmlns:a16="http://schemas.microsoft.com/office/drawing/2014/main" id="{BFA2A783-2B06-41A0-915E-591EE59C1BC1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79" name="Imagen 6">
          <a:extLst>
            <a:ext uri="{FF2B5EF4-FFF2-40B4-BE49-F238E27FC236}">
              <a16:creationId xmlns="" xmlns:a16="http://schemas.microsoft.com/office/drawing/2014/main" id="{5D3E065A-5D98-4553-AA18-188A32F71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0" name="5 Grupo">
          <a:extLst>
            <a:ext uri="{FF2B5EF4-FFF2-40B4-BE49-F238E27FC236}">
              <a16:creationId xmlns="" xmlns:a16="http://schemas.microsoft.com/office/drawing/2014/main" id="{3A495340-FBAC-43FA-9309-DC5053E49A9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1" name="0 Imagen">
            <a:extLst>
              <a:ext uri="{FF2B5EF4-FFF2-40B4-BE49-F238E27FC236}">
                <a16:creationId xmlns="" xmlns:a16="http://schemas.microsoft.com/office/drawing/2014/main" id="{9524BBCB-B68E-96FF-C600-F6F5C7BF7D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2" name="3 CuadroTexto">
            <a:extLst>
              <a:ext uri="{FF2B5EF4-FFF2-40B4-BE49-F238E27FC236}">
                <a16:creationId xmlns="" xmlns:a16="http://schemas.microsoft.com/office/drawing/2014/main" id="{A2F53456-B6C3-628B-4B57-9E7D9FA601F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3" name="5 Grupo">
          <a:extLst>
            <a:ext uri="{FF2B5EF4-FFF2-40B4-BE49-F238E27FC236}">
              <a16:creationId xmlns="" xmlns:a16="http://schemas.microsoft.com/office/drawing/2014/main" id="{47CA7B54-61D6-43D4-9BB6-35D04FA43AFF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4" name="0 Imagen">
            <a:extLst>
              <a:ext uri="{FF2B5EF4-FFF2-40B4-BE49-F238E27FC236}">
                <a16:creationId xmlns="" xmlns:a16="http://schemas.microsoft.com/office/drawing/2014/main" id="{9B81197B-8A12-708B-CA70-10869DA0D4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5" name="6 CuadroTexto">
            <a:extLst>
              <a:ext uri="{FF2B5EF4-FFF2-40B4-BE49-F238E27FC236}">
                <a16:creationId xmlns="" xmlns:a16="http://schemas.microsoft.com/office/drawing/2014/main" id="{A3950D97-81F6-3C52-62D4-089302EDB701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6" name="5 Grupo">
          <a:extLst>
            <a:ext uri="{FF2B5EF4-FFF2-40B4-BE49-F238E27FC236}">
              <a16:creationId xmlns="" xmlns:a16="http://schemas.microsoft.com/office/drawing/2014/main" id="{14CD1550-8EEA-4751-8D0E-F9EC6D48B97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7" name="0 Imagen">
            <a:extLst>
              <a:ext uri="{FF2B5EF4-FFF2-40B4-BE49-F238E27FC236}">
                <a16:creationId xmlns="" xmlns:a16="http://schemas.microsoft.com/office/drawing/2014/main" id="{A979EAB4-81CE-5D88-9E88-83F198517A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8" name="9 CuadroTexto">
            <a:extLst>
              <a:ext uri="{FF2B5EF4-FFF2-40B4-BE49-F238E27FC236}">
                <a16:creationId xmlns="" xmlns:a16="http://schemas.microsoft.com/office/drawing/2014/main" id="{541C38D0-7873-6DAC-48C5-A4462E7B3FF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9" name="5 Grupo">
          <a:extLst>
            <a:ext uri="{FF2B5EF4-FFF2-40B4-BE49-F238E27FC236}">
              <a16:creationId xmlns="" xmlns:a16="http://schemas.microsoft.com/office/drawing/2014/main" id="{6A7FF11F-65F4-4653-AF4B-ACFD644A533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0" name="0 Imagen">
            <a:extLst>
              <a:ext uri="{FF2B5EF4-FFF2-40B4-BE49-F238E27FC236}">
                <a16:creationId xmlns="" xmlns:a16="http://schemas.microsoft.com/office/drawing/2014/main" id="{3ADB4B79-E4E4-ECB8-2BA5-FAB68D3AAF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1" name="12 CuadroTexto">
            <a:extLst>
              <a:ext uri="{FF2B5EF4-FFF2-40B4-BE49-F238E27FC236}">
                <a16:creationId xmlns="" xmlns:a16="http://schemas.microsoft.com/office/drawing/2014/main" id="{A01C3144-5454-A5B4-51B7-AEE26B9D70A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2" name="5 Grupo">
          <a:extLst>
            <a:ext uri="{FF2B5EF4-FFF2-40B4-BE49-F238E27FC236}">
              <a16:creationId xmlns="" xmlns:a16="http://schemas.microsoft.com/office/drawing/2014/main" id="{0FE9DF10-E378-4C0B-8F7B-335A2F2F909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3" name="0 Imagen">
            <a:extLst>
              <a:ext uri="{FF2B5EF4-FFF2-40B4-BE49-F238E27FC236}">
                <a16:creationId xmlns="" xmlns:a16="http://schemas.microsoft.com/office/drawing/2014/main" id="{D4C828CC-CC42-95C6-6C6D-978362389D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4" name="15 CuadroTexto">
            <a:extLst>
              <a:ext uri="{FF2B5EF4-FFF2-40B4-BE49-F238E27FC236}">
                <a16:creationId xmlns="" xmlns:a16="http://schemas.microsoft.com/office/drawing/2014/main" id="{FA9C33C4-EAA4-72A5-BE8A-C6D963B2512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5" name="5 Grupo">
          <a:extLst>
            <a:ext uri="{FF2B5EF4-FFF2-40B4-BE49-F238E27FC236}">
              <a16:creationId xmlns="" xmlns:a16="http://schemas.microsoft.com/office/drawing/2014/main" id="{78E74123-DD9F-44FA-91D3-0C93411213C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6" name="0 Imagen">
            <a:extLst>
              <a:ext uri="{FF2B5EF4-FFF2-40B4-BE49-F238E27FC236}">
                <a16:creationId xmlns="" xmlns:a16="http://schemas.microsoft.com/office/drawing/2014/main" id="{82AD2462-E248-292D-F2DB-4478DA9760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7" name="18 CuadroTexto">
            <a:extLst>
              <a:ext uri="{FF2B5EF4-FFF2-40B4-BE49-F238E27FC236}">
                <a16:creationId xmlns="" xmlns:a16="http://schemas.microsoft.com/office/drawing/2014/main" id="{AB1CC8E9-8E10-F19A-1C8D-5246B6795FFE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8" name="5 Grupo">
          <a:extLst>
            <a:ext uri="{FF2B5EF4-FFF2-40B4-BE49-F238E27FC236}">
              <a16:creationId xmlns="" xmlns:a16="http://schemas.microsoft.com/office/drawing/2014/main" id="{C805E178-A397-4021-9CAF-90DF7B61F79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9" name="0 Imagen">
            <a:extLst>
              <a:ext uri="{FF2B5EF4-FFF2-40B4-BE49-F238E27FC236}">
                <a16:creationId xmlns="" xmlns:a16="http://schemas.microsoft.com/office/drawing/2014/main" id="{61CB7E6F-25A5-3146-C848-DA64E6E7A89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" name="21 CuadroTexto">
            <a:extLst>
              <a:ext uri="{FF2B5EF4-FFF2-40B4-BE49-F238E27FC236}">
                <a16:creationId xmlns="" xmlns:a16="http://schemas.microsoft.com/office/drawing/2014/main" id="{6AD1A573-55F3-2DC4-A666-23D5622A338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1" name="5 Grupo">
          <a:extLst>
            <a:ext uri="{FF2B5EF4-FFF2-40B4-BE49-F238E27FC236}">
              <a16:creationId xmlns="" xmlns:a16="http://schemas.microsoft.com/office/drawing/2014/main" id="{16275A1C-7143-4483-BA6A-4FC7667CB58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2" name="0 Imagen">
            <a:extLst>
              <a:ext uri="{FF2B5EF4-FFF2-40B4-BE49-F238E27FC236}">
                <a16:creationId xmlns="" xmlns:a16="http://schemas.microsoft.com/office/drawing/2014/main" id="{C12E9FA5-A447-4CD7-3811-C026C5EDBB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" name="4 CuadroTexto">
            <a:extLst>
              <a:ext uri="{FF2B5EF4-FFF2-40B4-BE49-F238E27FC236}">
                <a16:creationId xmlns="" xmlns:a16="http://schemas.microsoft.com/office/drawing/2014/main" id="{AF7A90B6-2B80-447E-DD13-C63D0F2EE938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4" name="5 Grupo">
          <a:extLst>
            <a:ext uri="{FF2B5EF4-FFF2-40B4-BE49-F238E27FC236}">
              <a16:creationId xmlns="" xmlns:a16="http://schemas.microsoft.com/office/drawing/2014/main" id="{0ABE7466-C082-4FA0-8F33-485F3E953DF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5" name="0 Imagen">
            <a:extLst>
              <a:ext uri="{FF2B5EF4-FFF2-40B4-BE49-F238E27FC236}">
                <a16:creationId xmlns="" xmlns:a16="http://schemas.microsoft.com/office/drawing/2014/main" id="{1A47AAAD-6086-6E4A-F342-F5801FB06B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" name="27 CuadroTexto">
            <a:extLst>
              <a:ext uri="{FF2B5EF4-FFF2-40B4-BE49-F238E27FC236}">
                <a16:creationId xmlns="" xmlns:a16="http://schemas.microsoft.com/office/drawing/2014/main" id="{B233D8EA-F74A-C8A6-08D3-C50EB5E9492F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7" name="5 Grupo">
          <a:extLst>
            <a:ext uri="{FF2B5EF4-FFF2-40B4-BE49-F238E27FC236}">
              <a16:creationId xmlns="" xmlns:a16="http://schemas.microsoft.com/office/drawing/2014/main" id="{FD656EC3-062A-4339-86CA-5480A88856C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8" name="0 Imagen">
            <a:extLst>
              <a:ext uri="{FF2B5EF4-FFF2-40B4-BE49-F238E27FC236}">
                <a16:creationId xmlns="" xmlns:a16="http://schemas.microsoft.com/office/drawing/2014/main" id="{49C2BBBA-D39D-6252-F698-F4AE8B16E4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9" name="30 CuadroTexto">
            <a:extLst>
              <a:ext uri="{FF2B5EF4-FFF2-40B4-BE49-F238E27FC236}">
                <a16:creationId xmlns="" xmlns:a16="http://schemas.microsoft.com/office/drawing/2014/main" id="{80C1981B-0DE8-EF3A-4EE9-AF51B2F06173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0" name="5 Grupo">
          <a:extLst>
            <a:ext uri="{FF2B5EF4-FFF2-40B4-BE49-F238E27FC236}">
              <a16:creationId xmlns="" xmlns:a16="http://schemas.microsoft.com/office/drawing/2014/main" id="{06FC4031-8A8A-4962-B698-609D83828B0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1" name="0 Imagen">
            <a:extLst>
              <a:ext uri="{FF2B5EF4-FFF2-40B4-BE49-F238E27FC236}">
                <a16:creationId xmlns="" xmlns:a16="http://schemas.microsoft.com/office/drawing/2014/main" id="{C7AC3DEB-E37E-5055-A926-196DB121D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" name="33 CuadroTexto">
            <a:extLst>
              <a:ext uri="{FF2B5EF4-FFF2-40B4-BE49-F238E27FC236}">
                <a16:creationId xmlns="" xmlns:a16="http://schemas.microsoft.com/office/drawing/2014/main" id="{A99C0E90-6E54-17C7-F3F8-9FE0AC3888E2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3" name="5 Grupo">
          <a:extLst>
            <a:ext uri="{FF2B5EF4-FFF2-40B4-BE49-F238E27FC236}">
              <a16:creationId xmlns="" xmlns:a16="http://schemas.microsoft.com/office/drawing/2014/main" id="{D7DC595A-91A2-4100-9EAA-F9C72D96CA6A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4" name="0 Imagen">
            <a:extLst>
              <a:ext uri="{FF2B5EF4-FFF2-40B4-BE49-F238E27FC236}">
                <a16:creationId xmlns="" xmlns:a16="http://schemas.microsoft.com/office/drawing/2014/main" id="{EEA82FF2-F4AF-3257-C34D-ED72BA61B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5" name="36 CuadroTexto">
            <a:extLst>
              <a:ext uri="{FF2B5EF4-FFF2-40B4-BE49-F238E27FC236}">
                <a16:creationId xmlns="" xmlns:a16="http://schemas.microsoft.com/office/drawing/2014/main" id="{6BB8557D-D2AC-D9F5-7878-F7615BE99FC1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6" name="5 Grupo">
          <a:extLst>
            <a:ext uri="{FF2B5EF4-FFF2-40B4-BE49-F238E27FC236}">
              <a16:creationId xmlns="" xmlns:a16="http://schemas.microsoft.com/office/drawing/2014/main" id="{311AC0A7-775E-45A5-A8A7-7992B0B72068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7" name="0 Imagen">
            <a:extLst>
              <a:ext uri="{FF2B5EF4-FFF2-40B4-BE49-F238E27FC236}">
                <a16:creationId xmlns="" xmlns:a16="http://schemas.microsoft.com/office/drawing/2014/main" id="{B85E3672-FA18-64D3-A3CB-E80C8CD70F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8" name="39 CuadroTexto">
            <a:extLst>
              <a:ext uri="{FF2B5EF4-FFF2-40B4-BE49-F238E27FC236}">
                <a16:creationId xmlns="" xmlns:a16="http://schemas.microsoft.com/office/drawing/2014/main" id="{18FAE779-4088-BE6E-8963-BA2839283487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9" name="5 Grupo">
          <a:extLst>
            <a:ext uri="{FF2B5EF4-FFF2-40B4-BE49-F238E27FC236}">
              <a16:creationId xmlns="" xmlns:a16="http://schemas.microsoft.com/office/drawing/2014/main" id="{7C18DEAE-A2EB-4993-90AC-DD463DAE692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0" name="0 Imagen">
            <a:extLst>
              <a:ext uri="{FF2B5EF4-FFF2-40B4-BE49-F238E27FC236}">
                <a16:creationId xmlns="" xmlns:a16="http://schemas.microsoft.com/office/drawing/2014/main" id="{BE2CEC4F-9CA7-03D9-9786-E5677865F3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1" name="42 CuadroTexto">
            <a:extLst>
              <a:ext uri="{FF2B5EF4-FFF2-40B4-BE49-F238E27FC236}">
                <a16:creationId xmlns="" xmlns:a16="http://schemas.microsoft.com/office/drawing/2014/main" id="{9FD29551-AC09-DC6C-3C8B-00E44B054318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2" name="5 Grupo">
          <a:extLst>
            <a:ext uri="{FF2B5EF4-FFF2-40B4-BE49-F238E27FC236}">
              <a16:creationId xmlns="" xmlns:a16="http://schemas.microsoft.com/office/drawing/2014/main" id="{07A3167B-7DB2-4FD2-9A11-568CCD800F2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3" name="0 Imagen">
            <a:extLst>
              <a:ext uri="{FF2B5EF4-FFF2-40B4-BE49-F238E27FC236}">
                <a16:creationId xmlns="" xmlns:a16="http://schemas.microsoft.com/office/drawing/2014/main" id="{96C3FE3C-3D2C-17D6-29D7-73074B67E2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4" name="45 CuadroTexto">
            <a:extLst>
              <a:ext uri="{FF2B5EF4-FFF2-40B4-BE49-F238E27FC236}">
                <a16:creationId xmlns="" xmlns:a16="http://schemas.microsoft.com/office/drawing/2014/main" id="{AB0CF5CB-5591-BE55-CE77-8BFDCA967BB7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5" name="5 Grupo">
          <a:extLst>
            <a:ext uri="{FF2B5EF4-FFF2-40B4-BE49-F238E27FC236}">
              <a16:creationId xmlns="" xmlns:a16="http://schemas.microsoft.com/office/drawing/2014/main" id="{DD5F2B87-0DBC-4462-BE0A-F7E0DAEF43E6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6" name="0 Imagen">
            <a:extLst>
              <a:ext uri="{FF2B5EF4-FFF2-40B4-BE49-F238E27FC236}">
                <a16:creationId xmlns="" xmlns:a16="http://schemas.microsoft.com/office/drawing/2014/main" id="{394C5AD4-F36D-1CE3-7114-CFDB7403F7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7" name="48 CuadroTexto">
            <a:extLst>
              <a:ext uri="{FF2B5EF4-FFF2-40B4-BE49-F238E27FC236}">
                <a16:creationId xmlns="" xmlns:a16="http://schemas.microsoft.com/office/drawing/2014/main" id="{188A0DCF-2499-928C-70F3-E7D1A35EEA69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28" name="Text Box 2">
          <a:extLst>
            <a:ext uri="{FF2B5EF4-FFF2-40B4-BE49-F238E27FC236}">
              <a16:creationId xmlns="" xmlns:a16="http://schemas.microsoft.com/office/drawing/2014/main" id="{0C80ABAF-4F44-4B9F-A42E-4CBD25B8E9C7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2</xdr:row>
      <xdr:rowOff>0</xdr:rowOff>
    </xdr:to>
    <xdr:pic>
      <xdr:nvPicPr>
        <xdr:cNvPr id="129" name="Imagen 6">
          <a:extLst>
            <a:ext uri="{FF2B5EF4-FFF2-40B4-BE49-F238E27FC236}">
              <a16:creationId xmlns="" xmlns:a16="http://schemas.microsoft.com/office/drawing/2014/main" id="{8AECFCD5-49D5-44F5-AAEF-DCB7006D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0" name="Text Box 2">
          <a:extLst>
            <a:ext uri="{FF2B5EF4-FFF2-40B4-BE49-F238E27FC236}">
              <a16:creationId xmlns="" xmlns:a16="http://schemas.microsoft.com/office/drawing/2014/main" id="{AA5A1398-EE87-4D95-9D20-18CD5C93AC3F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31" name="Imagen 6">
          <a:extLst>
            <a:ext uri="{FF2B5EF4-FFF2-40B4-BE49-F238E27FC236}">
              <a16:creationId xmlns="" xmlns:a16="http://schemas.microsoft.com/office/drawing/2014/main" id="{B5E55AF4-ADCD-450E-8D91-BEA03255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2" name="Text Box 2">
          <a:extLst>
            <a:ext uri="{FF2B5EF4-FFF2-40B4-BE49-F238E27FC236}">
              <a16:creationId xmlns="" xmlns:a16="http://schemas.microsoft.com/office/drawing/2014/main" id="{30392495-4949-4978-88D9-16459D087DAD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33" name="Imagen 6">
          <a:extLst>
            <a:ext uri="{FF2B5EF4-FFF2-40B4-BE49-F238E27FC236}">
              <a16:creationId xmlns="" xmlns:a16="http://schemas.microsoft.com/office/drawing/2014/main" id="{38B22525-DEC8-4527-8A3A-AAEAD4D5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4" name="Text Box 2">
          <a:extLst>
            <a:ext uri="{FF2B5EF4-FFF2-40B4-BE49-F238E27FC236}">
              <a16:creationId xmlns="" xmlns:a16="http://schemas.microsoft.com/office/drawing/2014/main" id="{82F833DE-C2DB-419B-B219-886E9996009F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35" name="Imagen 6">
          <a:extLst>
            <a:ext uri="{FF2B5EF4-FFF2-40B4-BE49-F238E27FC236}">
              <a16:creationId xmlns="" xmlns:a16="http://schemas.microsoft.com/office/drawing/2014/main" id="{15733CFC-1B3F-432E-BBBA-FB193064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6" name="Text Box 2">
          <a:extLst>
            <a:ext uri="{FF2B5EF4-FFF2-40B4-BE49-F238E27FC236}">
              <a16:creationId xmlns="" xmlns:a16="http://schemas.microsoft.com/office/drawing/2014/main" id="{F06B2917-58AC-41FF-9F3D-95C62C24FF2B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37" name="Imagen 6">
          <a:extLst>
            <a:ext uri="{FF2B5EF4-FFF2-40B4-BE49-F238E27FC236}">
              <a16:creationId xmlns="" xmlns:a16="http://schemas.microsoft.com/office/drawing/2014/main" id="{67A0C632-7936-48FA-A444-E2661880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8" name="Text Box 2">
          <a:extLst>
            <a:ext uri="{FF2B5EF4-FFF2-40B4-BE49-F238E27FC236}">
              <a16:creationId xmlns="" xmlns:a16="http://schemas.microsoft.com/office/drawing/2014/main" id="{6A59FE37-0E56-4549-B5D0-E9E60899F228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39" name="Imagen 6">
          <a:extLst>
            <a:ext uri="{FF2B5EF4-FFF2-40B4-BE49-F238E27FC236}">
              <a16:creationId xmlns="" xmlns:a16="http://schemas.microsoft.com/office/drawing/2014/main" id="{646BF54F-5EEB-4123-AB1F-01C3AC3B7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0" name="Text Box 2">
          <a:extLst>
            <a:ext uri="{FF2B5EF4-FFF2-40B4-BE49-F238E27FC236}">
              <a16:creationId xmlns="" xmlns:a16="http://schemas.microsoft.com/office/drawing/2014/main" id="{3FE762A4-CF3C-4CD8-9755-85D95E9F480D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41" name="Imagen 6">
          <a:extLst>
            <a:ext uri="{FF2B5EF4-FFF2-40B4-BE49-F238E27FC236}">
              <a16:creationId xmlns="" xmlns:a16="http://schemas.microsoft.com/office/drawing/2014/main" id="{EFE6ADB3-3A0B-4197-AF28-0AEBAD21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2" name="Text Box 2">
          <a:extLst>
            <a:ext uri="{FF2B5EF4-FFF2-40B4-BE49-F238E27FC236}">
              <a16:creationId xmlns="" xmlns:a16="http://schemas.microsoft.com/office/drawing/2014/main" id="{66C5DE7C-80F1-410E-A4F6-18CDEF9FEBD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43" name="Imagen 6">
          <a:extLst>
            <a:ext uri="{FF2B5EF4-FFF2-40B4-BE49-F238E27FC236}">
              <a16:creationId xmlns="" xmlns:a16="http://schemas.microsoft.com/office/drawing/2014/main" id="{85DE78B3-DA40-41E3-9268-9CA9A43D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4" name="Text Box 2">
          <a:extLst>
            <a:ext uri="{FF2B5EF4-FFF2-40B4-BE49-F238E27FC236}">
              <a16:creationId xmlns="" xmlns:a16="http://schemas.microsoft.com/office/drawing/2014/main" id="{AFA815E4-9B99-445F-8824-1618FFE28BB2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45" name="Imagen 6">
          <a:extLst>
            <a:ext uri="{FF2B5EF4-FFF2-40B4-BE49-F238E27FC236}">
              <a16:creationId xmlns="" xmlns:a16="http://schemas.microsoft.com/office/drawing/2014/main" id="{0CC7F379-48EE-4EE0-95D1-C366EDB1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6" name="Text Box 2">
          <a:extLst>
            <a:ext uri="{FF2B5EF4-FFF2-40B4-BE49-F238E27FC236}">
              <a16:creationId xmlns="" xmlns:a16="http://schemas.microsoft.com/office/drawing/2014/main" id="{87FD90E9-97ED-4D72-8826-8B1946DEEBAF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47" name="Imagen 6">
          <a:extLst>
            <a:ext uri="{FF2B5EF4-FFF2-40B4-BE49-F238E27FC236}">
              <a16:creationId xmlns="" xmlns:a16="http://schemas.microsoft.com/office/drawing/2014/main" id="{7783A0BF-B577-4DA4-9A49-C743260B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8" name="Text Box 2">
          <a:extLst>
            <a:ext uri="{FF2B5EF4-FFF2-40B4-BE49-F238E27FC236}">
              <a16:creationId xmlns="" xmlns:a16="http://schemas.microsoft.com/office/drawing/2014/main" id="{4612829C-7D01-474D-85FC-BAEA9859244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49" name="Imagen 6">
          <a:extLst>
            <a:ext uri="{FF2B5EF4-FFF2-40B4-BE49-F238E27FC236}">
              <a16:creationId xmlns="" xmlns:a16="http://schemas.microsoft.com/office/drawing/2014/main" id="{558C426F-A0BD-4299-9C45-DCA4E0E6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0" name="Text Box 2">
          <a:extLst>
            <a:ext uri="{FF2B5EF4-FFF2-40B4-BE49-F238E27FC236}">
              <a16:creationId xmlns="" xmlns:a16="http://schemas.microsoft.com/office/drawing/2014/main" id="{F046D1FB-5E75-475D-B1F5-6A82AD9854DE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1" name="Imagen 6">
          <a:extLst>
            <a:ext uri="{FF2B5EF4-FFF2-40B4-BE49-F238E27FC236}">
              <a16:creationId xmlns="" xmlns:a16="http://schemas.microsoft.com/office/drawing/2014/main" id="{2C4F1126-1E67-4EBE-9D45-6D0809DD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2" name="Text Box 2">
          <a:extLst>
            <a:ext uri="{FF2B5EF4-FFF2-40B4-BE49-F238E27FC236}">
              <a16:creationId xmlns="" xmlns:a16="http://schemas.microsoft.com/office/drawing/2014/main" id="{AE544E46-B2F0-4729-A2E6-B315F3D5646F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3" name="Imagen 6">
          <a:extLst>
            <a:ext uri="{FF2B5EF4-FFF2-40B4-BE49-F238E27FC236}">
              <a16:creationId xmlns="" xmlns:a16="http://schemas.microsoft.com/office/drawing/2014/main" id="{569A36CE-045E-4E51-A660-504F4750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4" name="Text Box 2">
          <a:extLst>
            <a:ext uri="{FF2B5EF4-FFF2-40B4-BE49-F238E27FC236}">
              <a16:creationId xmlns="" xmlns:a16="http://schemas.microsoft.com/office/drawing/2014/main" id="{CE92950A-F19A-45ED-947F-46407D5E77EB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5" name="Imagen 6">
          <a:extLst>
            <a:ext uri="{FF2B5EF4-FFF2-40B4-BE49-F238E27FC236}">
              <a16:creationId xmlns="" xmlns:a16="http://schemas.microsoft.com/office/drawing/2014/main" id="{EEFC7C25-C4F9-4EDF-9E97-8E9B476E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510540</xdr:colOff>
      <xdr:row>0</xdr:row>
      <xdr:rowOff>0</xdr:rowOff>
    </xdr:from>
    <xdr:to>
      <xdr:col>8</xdr:col>
      <xdr:colOff>9518</xdr:colOff>
      <xdr:row>1</xdr:row>
      <xdr:rowOff>445770</xdr:rowOff>
    </xdr:to>
    <xdr:sp macro="" textlink="">
      <xdr:nvSpPr>
        <xdr:cNvPr id="156" name="Text Box 2">
          <a:extLst>
            <a:ext uri="{FF2B5EF4-FFF2-40B4-BE49-F238E27FC236}">
              <a16:creationId xmlns="" xmlns:a16="http://schemas.microsoft.com/office/drawing/2014/main" id="{7BD968B6-D225-4FE3-BF5E-B4032C1E6B5D}"/>
            </a:ext>
          </a:extLst>
        </xdr:cNvPr>
        <xdr:cNvSpPr txBox="1"/>
      </xdr:nvSpPr>
      <xdr:spPr>
        <a:xfrm>
          <a:off x="5212080" y="0"/>
          <a:ext cx="429195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22860</xdr:colOff>
      <xdr:row>0</xdr:row>
      <xdr:rowOff>30480</xdr:rowOff>
    </xdr:from>
    <xdr:to>
      <xdr:col>4</xdr:col>
      <xdr:colOff>1158240</xdr:colOff>
      <xdr:row>1</xdr:row>
      <xdr:rowOff>441960</xdr:rowOff>
    </xdr:to>
    <xdr:pic>
      <xdr:nvPicPr>
        <xdr:cNvPr id="157" name="Imagen 6">
          <a:extLst>
            <a:ext uri="{FF2B5EF4-FFF2-40B4-BE49-F238E27FC236}">
              <a16:creationId xmlns="" xmlns:a16="http://schemas.microsoft.com/office/drawing/2014/main" id="{0EF2AD91-E06A-4800-8408-A8378211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228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8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0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61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896471</xdr:colOff>
      <xdr:row>103</xdr:row>
      <xdr:rowOff>156882</xdr:rowOff>
    </xdr:from>
    <xdr:to>
      <xdr:col>7</xdr:col>
      <xdr:colOff>375398</xdr:colOff>
      <xdr:row>120</xdr:row>
      <xdr:rowOff>185457</xdr:rowOff>
    </xdr:to>
    <xdr:sp macro="" textlink="">
      <xdr:nvSpPr>
        <xdr:cNvPr id="2" name="1 Rectángul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1882589" y="22826382"/>
          <a:ext cx="6572250" cy="3267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7200"/>
            <a:t>SIN ACTIVIDAD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0</xdr:colOff>
      <xdr:row>2</xdr:row>
      <xdr:rowOff>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4" name="5 Grupo">
          <a:extLst>
            <a:ext uri="{FF2B5EF4-FFF2-40B4-BE49-F238E27FC236}">
              <a16:creationId xmlns="" xmlns:a16="http://schemas.microsoft.com/office/drawing/2014/main" id="{7DBFEBC3-98FC-498A-9C3A-281DCF8CBF7E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5" name="0 Imagen">
            <a:extLst>
              <a:ext uri="{FF2B5EF4-FFF2-40B4-BE49-F238E27FC236}">
                <a16:creationId xmlns="" xmlns:a16="http://schemas.microsoft.com/office/drawing/2014/main" id="{BE36B012-CF07-DC56-E34E-34040E1A87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3 CuadroTexto">
            <a:extLst>
              <a:ext uri="{FF2B5EF4-FFF2-40B4-BE49-F238E27FC236}">
                <a16:creationId xmlns="" xmlns:a16="http://schemas.microsoft.com/office/drawing/2014/main" id="{239FFE01-C09C-B156-9933-5D60E18AD6F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7" name="5 Grupo">
          <a:extLst>
            <a:ext uri="{FF2B5EF4-FFF2-40B4-BE49-F238E27FC236}">
              <a16:creationId xmlns="" xmlns:a16="http://schemas.microsoft.com/office/drawing/2014/main" id="{BDE1262B-D4B2-4B27-84BD-31FA10D7E90E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" name="0 Imagen">
            <a:extLst>
              <a:ext uri="{FF2B5EF4-FFF2-40B4-BE49-F238E27FC236}">
                <a16:creationId xmlns="" xmlns:a16="http://schemas.microsoft.com/office/drawing/2014/main" id="{B9398535-834D-4307-74DA-ED4AEBDA12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6 CuadroTexto">
            <a:extLst>
              <a:ext uri="{FF2B5EF4-FFF2-40B4-BE49-F238E27FC236}">
                <a16:creationId xmlns="" xmlns:a16="http://schemas.microsoft.com/office/drawing/2014/main" id="{EE1D0450-5B66-E6AA-A2F5-5EABCC05A4F6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0" name="5 Grupo">
          <a:extLst>
            <a:ext uri="{FF2B5EF4-FFF2-40B4-BE49-F238E27FC236}">
              <a16:creationId xmlns="" xmlns:a16="http://schemas.microsoft.com/office/drawing/2014/main" id="{389BE0F5-0B3A-4C4B-88BB-667530960C1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" name="0 Imagen">
            <a:extLst>
              <a:ext uri="{FF2B5EF4-FFF2-40B4-BE49-F238E27FC236}">
                <a16:creationId xmlns="" xmlns:a16="http://schemas.microsoft.com/office/drawing/2014/main" id="{75FB2737-9C69-365E-4ADA-01B113C0AD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9 CuadroTexto">
            <a:extLst>
              <a:ext uri="{FF2B5EF4-FFF2-40B4-BE49-F238E27FC236}">
                <a16:creationId xmlns="" xmlns:a16="http://schemas.microsoft.com/office/drawing/2014/main" id="{584E192D-7A36-E388-0CC6-55B665A5F42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3" name="5 Grupo">
          <a:extLst>
            <a:ext uri="{FF2B5EF4-FFF2-40B4-BE49-F238E27FC236}">
              <a16:creationId xmlns="" xmlns:a16="http://schemas.microsoft.com/office/drawing/2014/main" id="{A1FA5214-D0AC-4322-A2DB-06DF0EE4D7A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4" name="0 Imagen">
            <a:extLst>
              <a:ext uri="{FF2B5EF4-FFF2-40B4-BE49-F238E27FC236}">
                <a16:creationId xmlns="" xmlns:a16="http://schemas.microsoft.com/office/drawing/2014/main" id="{242CF2FC-BBC2-2575-2C73-DF7C34FD66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12 CuadroTexto">
            <a:extLst>
              <a:ext uri="{FF2B5EF4-FFF2-40B4-BE49-F238E27FC236}">
                <a16:creationId xmlns="" xmlns:a16="http://schemas.microsoft.com/office/drawing/2014/main" id="{93FBE139-99B5-A7A6-1B7C-40EF5C936F75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6" name="5 Grupo">
          <a:extLst>
            <a:ext uri="{FF2B5EF4-FFF2-40B4-BE49-F238E27FC236}">
              <a16:creationId xmlns="" xmlns:a16="http://schemas.microsoft.com/office/drawing/2014/main" id="{6252E49D-3E61-4C0F-B60A-F35BB1A3CC6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7" name="0 Imagen">
            <a:extLst>
              <a:ext uri="{FF2B5EF4-FFF2-40B4-BE49-F238E27FC236}">
                <a16:creationId xmlns="" xmlns:a16="http://schemas.microsoft.com/office/drawing/2014/main" id="{C95CB71A-BF87-A8E0-D019-77392FB482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15 CuadroTexto">
            <a:extLst>
              <a:ext uri="{FF2B5EF4-FFF2-40B4-BE49-F238E27FC236}">
                <a16:creationId xmlns="" xmlns:a16="http://schemas.microsoft.com/office/drawing/2014/main" id="{7D39E227-62E8-4814-127F-6EAFF7B04E52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9" name="5 Grupo">
          <a:extLst>
            <a:ext uri="{FF2B5EF4-FFF2-40B4-BE49-F238E27FC236}">
              <a16:creationId xmlns="" xmlns:a16="http://schemas.microsoft.com/office/drawing/2014/main" id="{60842AAF-CE6E-48BF-837D-F2D8065CB096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0" name="0 Imagen">
            <a:extLst>
              <a:ext uri="{FF2B5EF4-FFF2-40B4-BE49-F238E27FC236}">
                <a16:creationId xmlns="" xmlns:a16="http://schemas.microsoft.com/office/drawing/2014/main" id="{577CFCC9-1A29-B84D-579A-741B8E4DFB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4 CuadroTexto">
            <a:extLst>
              <a:ext uri="{FF2B5EF4-FFF2-40B4-BE49-F238E27FC236}">
                <a16:creationId xmlns="" xmlns:a16="http://schemas.microsoft.com/office/drawing/2014/main" id="{CFDD5E75-8323-DF3D-DB0A-17F9A4B2C402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2" name="5 Grupo">
          <a:extLst>
            <a:ext uri="{FF2B5EF4-FFF2-40B4-BE49-F238E27FC236}">
              <a16:creationId xmlns="" xmlns:a16="http://schemas.microsoft.com/office/drawing/2014/main" id="{64077BC2-FB83-4565-8994-1D4483C96F5C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3" name="0 Imagen">
            <a:extLst>
              <a:ext uri="{FF2B5EF4-FFF2-40B4-BE49-F238E27FC236}">
                <a16:creationId xmlns="" xmlns:a16="http://schemas.microsoft.com/office/drawing/2014/main" id="{19FE0DB1-C363-7135-9C5C-B7B083582C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21 CuadroTexto">
            <a:extLst>
              <a:ext uri="{FF2B5EF4-FFF2-40B4-BE49-F238E27FC236}">
                <a16:creationId xmlns="" xmlns:a16="http://schemas.microsoft.com/office/drawing/2014/main" id="{5351033D-8F6B-6CE5-71C6-31C40B56DF36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5" name="5 Grupo">
          <a:extLst>
            <a:ext uri="{FF2B5EF4-FFF2-40B4-BE49-F238E27FC236}">
              <a16:creationId xmlns="" xmlns:a16="http://schemas.microsoft.com/office/drawing/2014/main" id="{2C078690-75EF-40C3-B38A-10D10234BBA6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6" name="0 Imagen">
            <a:extLst>
              <a:ext uri="{FF2B5EF4-FFF2-40B4-BE49-F238E27FC236}">
                <a16:creationId xmlns="" xmlns:a16="http://schemas.microsoft.com/office/drawing/2014/main" id="{21F8D8DC-E8BC-B37B-4F17-C9FB12AD33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24 CuadroTexto">
            <a:extLst>
              <a:ext uri="{FF2B5EF4-FFF2-40B4-BE49-F238E27FC236}">
                <a16:creationId xmlns="" xmlns:a16="http://schemas.microsoft.com/office/drawing/2014/main" id="{1C788F82-A78C-1279-C630-0FAC3FA6F38F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8" name="5 Grupo">
          <a:extLst>
            <a:ext uri="{FF2B5EF4-FFF2-40B4-BE49-F238E27FC236}">
              <a16:creationId xmlns="" xmlns:a16="http://schemas.microsoft.com/office/drawing/2014/main" id="{AA769FD3-78C8-40BB-9438-92745265E91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9" name="0 Imagen">
            <a:extLst>
              <a:ext uri="{FF2B5EF4-FFF2-40B4-BE49-F238E27FC236}">
                <a16:creationId xmlns="" xmlns:a16="http://schemas.microsoft.com/office/drawing/2014/main" id="{EF90C9FA-9011-46B2-981C-A61B556D95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27 CuadroTexto">
            <a:extLst>
              <a:ext uri="{FF2B5EF4-FFF2-40B4-BE49-F238E27FC236}">
                <a16:creationId xmlns="" xmlns:a16="http://schemas.microsoft.com/office/drawing/2014/main" id="{B21A632A-A4F6-47A6-1A9B-8CB8161F0716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1" name="5 Grupo">
          <a:extLst>
            <a:ext uri="{FF2B5EF4-FFF2-40B4-BE49-F238E27FC236}">
              <a16:creationId xmlns="" xmlns:a16="http://schemas.microsoft.com/office/drawing/2014/main" id="{A6B48155-93B7-4E9C-A572-9E8C238CA14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2" name="0 Imagen">
            <a:extLst>
              <a:ext uri="{FF2B5EF4-FFF2-40B4-BE49-F238E27FC236}">
                <a16:creationId xmlns="" xmlns:a16="http://schemas.microsoft.com/office/drawing/2014/main" id="{AD539726-7986-5BB1-FB40-E333792FB7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30 CuadroTexto">
            <a:extLst>
              <a:ext uri="{FF2B5EF4-FFF2-40B4-BE49-F238E27FC236}">
                <a16:creationId xmlns="" xmlns:a16="http://schemas.microsoft.com/office/drawing/2014/main" id="{123C4AAC-D11A-A9D2-2CBB-95596040B8BB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4" name="5 Grupo">
          <a:extLst>
            <a:ext uri="{FF2B5EF4-FFF2-40B4-BE49-F238E27FC236}">
              <a16:creationId xmlns="" xmlns:a16="http://schemas.microsoft.com/office/drawing/2014/main" id="{17131CE4-46C2-49E7-96F0-E521B07800B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5" name="0 Imagen">
            <a:extLst>
              <a:ext uri="{FF2B5EF4-FFF2-40B4-BE49-F238E27FC236}">
                <a16:creationId xmlns="" xmlns:a16="http://schemas.microsoft.com/office/drawing/2014/main" id="{21C21FDE-07F7-1815-2477-CC9D6E66F7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33 CuadroTexto">
            <a:extLst>
              <a:ext uri="{FF2B5EF4-FFF2-40B4-BE49-F238E27FC236}">
                <a16:creationId xmlns="" xmlns:a16="http://schemas.microsoft.com/office/drawing/2014/main" id="{4F259E82-E2B0-FF8B-DDF7-7FD818ECE567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7" name="5 Grupo">
          <a:extLst>
            <a:ext uri="{FF2B5EF4-FFF2-40B4-BE49-F238E27FC236}">
              <a16:creationId xmlns="" xmlns:a16="http://schemas.microsoft.com/office/drawing/2014/main" id="{975C9ECC-50EA-4118-851D-7E5535069C4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8" name="0 Imagen">
            <a:extLst>
              <a:ext uri="{FF2B5EF4-FFF2-40B4-BE49-F238E27FC236}">
                <a16:creationId xmlns="" xmlns:a16="http://schemas.microsoft.com/office/drawing/2014/main" id="{4A2CF2B6-8B59-63EA-8071-7D6351C1B1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36 CuadroTexto">
            <a:extLst>
              <a:ext uri="{FF2B5EF4-FFF2-40B4-BE49-F238E27FC236}">
                <a16:creationId xmlns="" xmlns:a16="http://schemas.microsoft.com/office/drawing/2014/main" id="{27B708D4-8486-1228-3F3E-888722EE6993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40" name="5 Grupo">
          <a:extLst>
            <a:ext uri="{FF2B5EF4-FFF2-40B4-BE49-F238E27FC236}">
              <a16:creationId xmlns="" xmlns:a16="http://schemas.microsoft.com/office/drawing/2014/main" id="{150D0399-6C4C-4A0A-A788-10392BFEA687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1" name="0 Imagen">
            <a:extLst>
              <a:ext uri="{FF2B5EF4-FFF2-40B4-BE49-F238E27FC236}">
                <a16:creationId xmlns="" xmlns:a16="http://schemas.microsoft.com/office/drawing/2014/main" id="{A2F716DF-265D-A606-C97D-8C4FA679C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39 CuadroTexto">
            <a:extLst>
              <a:ext uri="{FF2B5EF4-FFF2-40B4-BE49-F238E27FC236}">
                <a16:creationId xmlns="" xmlns:a16="http://schemas.microsoft.com/office/drawing/2014/main" id="{F5E6F248-C3D0-A7D3-56BB-B85784B1DB64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43" name="5 Grupo">
          <a:extLst>
            <a:ext uri="{FF2B5EF4-FFF2-40B4-BE49-F238E27FC236}">
              <a16:creationId xmlns="" xmlns:a16="http://schemas.microsoft.com/office/drawing/2014/main" id="{363569A8-0A02-4CEE-8730-1CF598C02E1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4" name="0 Imagen">
            <a:extLst>
              <a:ext uri="{FF2B5EF4-FFF2-40B4-BE49-F238E27FC236}">
                <a16:creationId xmlns="" xmlns:a16="http://schemas.microsoft.com/office/drawing/2014/main" id="{610B585B-4C36-C336-89A8-4294293D2C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42 CuadroTexto">
            <a:extLst>
              <a:ext uri="{FF2B5EF4-FFF2-40B4-BE49-F238E27FC236}">
                <a16:creationId xmlns="" xmlns:a16="http://schemas.microsoft.com/office/drawing/2014/main" id="{B5DC6BDA-5FF9-E8A2-FA7A-25ED1A0144AE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="" xmlns:a16="http://schemas.microsoft.com/office/drawing/2014/main" id="{0F35542A-0FE5-4CF5-8B64-5323B2FDB33D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2</xdr:row>
      <xdr:rowOff>0</xdr:rowOff>
    </xdr:to>
    <xdr:pic>
      <xdr:nvPicPr>
        <xdr:cNvPr id="47" name="Imagen 6">
          <a:extLst>
            <a:ext uri="{FF2B5EF4-FFF2-40B4-BE49-F238E27FC236}">
              <a16:creationId xmlns="" xmlns:a16="http://schemas.microsoft.com/office/drawing/2014/main" id="{039AEF85-A5B5-4EDA-AE12-03D2F21F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="" xmlns:a16="http://schemas.microsoft.com/office/drawing/2014/main" id="{54E2424A-69CE-4425-9923-EC9151D13229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49" name="Imagen 6">
          <a:extLst>
            <a:ext uri="{FF2B5EF4-FFF2-40B4-BE49-F238E27FC236}">
              <a16:creationId xmlns="" xmlns:a16="http://schemas.microsoft.com/office/drawing/2014/main" id="{EE1E6924-6C55-45CC-98A0-CA3285FF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="" xmlns:a16="http://schemas.microsoft.com/office/drawing/2014/main" id="{5B5459F1-16E5-4DF6-88A5-816F3197A522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51" name="Imagen 6">
          <a:extLst>
            <a:ext uri="{FF2B5EF4-FFF2-40B4-BE49-F238E27FC236}">
              <a16:creationId xmlns="" xmlns:a16="http://schemas.microsoft.com/office/drawing/2014/main" id="{0AD0E6F5-FFB7-4EC4-ABE2-574CA667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="" xmlns:a16="http://schemas.microsoft.com/office/drawing/2014/main" id="{74DE4FF9-C650-4877-872D-F3D2CD1F8ACB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53" name="Imagen 6">
          <a:extLst>
            <a:ext uri="{FF2B5EF4-FFF2-40B4-BE49-F238E27FC236}">
              <a16:creationId xmlns="" xmlns:a16="http://schemas.microsoft.com/office/drawing/2014/main" id="{82D2346D-096A-46FA-9818-E3026A3C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4C83B513-FFF6-4836-8411-4220FA3940E7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55" name="Imagen 6">
          <a:extLst>
            <a:ext uri="{FF2B5EF4-FFF2-40B4-BE49-F238E27FC236}">
              <a16:creationId xmlns="" xmlns:a16="http://schemas.microsoft.com/office/drawing/2014/main" id="{D61CABF7-488D-4C2A-BF85-96DA86E9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="" xmlns:a16="http://schemas.microsoft.com/office/drawing/2014/main" id="{02F436BE-230C-4EB6-B21F-5CCCA222C17B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57" name="Imagen 6">
          <a:extLst>
            <a:ext uri="{FF2B5EF4-FFF2-40B4-BE49-F238E27FC236}">
              <a16:creationId xmlns="" xmlns:a16="http://schemas.microsoft.com/office/drawing/2014/main" id="{97603FD0-9DE6-4BFA-8328-012B48A8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="" xmlns:a16="http://schemas.microsoft.com/office/drawing/2014/main" id="{3A43CA91-E98D-4689-A061-BA58BC6858C4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59" name="Imagen 6">
          <a:extLst>
            <a:ext uri="{FF2B5EF4-FFF2-40B4-BE49-F238E27FC236}">
              <a16:creationId xmlns="" xmlns:a16="http://schemas.microsoft.com/office/drawing/2014/main" id="{D8F75337-FA1F-4479-BC3A-D23B688B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="" xmlns:a16="http://schemas.microsoft.com/office/drawing/2014/main" id="{4FC75448-0394-4E7B-BA97-56D829C048A4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61" name="Imagen 6">
          <a:extLst>
            <a:ext uri="{FF2B5EF4-FFF2-40B4-BE49-F238E27FC236}">
              <a16:creationId xmlns="" xmlns:a16="http://schemas.microsoft.com/office/drawing/2014/main" id="{DE00B146-D80D-478B-98EE-4A957F8C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="" xmlns:a16="http://schemas.microsoft.com/office/drawing/2014/main" id="{4574BEA1-F608-4B9D-86DE-62990D9623B2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63" name="Imagen 6">
          <a:extLst>
            <a:ext uri="{FF2B5EF4-FFF2-40B4-BE49-F238E27FC236}">
              <a16:creationId xmlns="" xmlns:a16="http://schemas.microsoft.com/office/drawing/2014/main" id="{A1E4A652-74D2-46A2-9439-DCC941B2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677B4460-FDAE-4859-96C6-C6A4134FB808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65" name="Imagen 6">
          <a:extLst>
            <a:ext uri="{FF2B5EF4-FFF2-40B4-BE49-F238E27FC236}">
              <a16:creationId xmlns="" xmlns:a16="http://schemas.microsoft.com/office/drawing/2014/main" id="{0D1A55AA-F4B3-4E91-80C0-767BFE9E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="" xmlns:a16="http://schemas.microsoft.com/office/drawing/2014/main" id="{F62F51E4-DF0D-4673-8C93-902B242B997C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67" name="Imagen 6">
          <a:extLst>
            <a:ext uri="{FF2B5EF4-FFF2-40B4-BE49-F238E27FC236}">
              <a16:creationId xmlns="" xmlns:a16="http://schemas.microsoft.com/office/drawing/2014/main" id="{0F5FFCF7-B815-4F21-8AB9-294FDCBB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="" xmlns:a16="http://schemas.microsoft.com/office/drawing/2014/main" id="{90DF5048-56F0-435D-8515-6749DC5142DD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69" name="Imagen 6">
          <a:extLst>
            <a:ext uri="{FF2B5EF4-FFF2-40B4-BE49-F238E27FC236}">
              <a16:creationId xmlns="" xmlns:a16="http://schemas.microsoft.com/office/drawing/2014/main" id="{7CDDE46C-2BCA-4570-A77D-BA11D0E7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="" xmlns:a16="http://schemas.microsoft.com/office/drawing/2014/main" id="{93D405C5-2596-452C-A028-C0E888EF7217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1" name="Imagen 6">
          <a:extLst>
            <a:ext uri="{FF2B5EF4-FFF2-40B4-BE49-F238E27FC236}">
              <a16:creationId xmlns="" xmlns:a16="http://schemas.microsoft.com/office/drawing/2014/main" id="{4577A6A9-3022-4CD3-880B-175DD67F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="" xmlns:a16="http://schemas.microsoft.com/office/drawing/2014/main" id="{B408876D-B9F3-4BDC-8F4C-9D3C02F3D535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3" name="Imagen 6">
          <a:extLst>
            <a:ext uri="{FF2B5EF4-FFF2-40B4-BE49-F238E27FC236}">
              <a16:creationId xmlns="" xmlns:a16="http://schemas.microsoft.com/office/drawing/2014/main" id="{A408072D-18AD-4CE5-B9DE-49AB8EB6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472440</xdr:colOff>
      <xdr:row>0</xdr:row>
      <xdr:rowOff>0</xdr:rowOff>
    </xdr:from>
    <xdr:to>
      <xdr:col>7</xdr:col>
      <xdr:colOff>1457335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AB0EA80D-9A83-494D-9CB5-B2A67A29CDA9}"/>
            </a:ext>
          </a:extLst>
        </xdr:cNvPr>
        <xdr:cNvSpPr txBox="1"/>
      </xdr:nvSpPr>
      <xdr:spPr>
        <a:xfrm>
          <a:off x="5151120" y="0"/>
          <a:ext cx="4231015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1173480</xdr:colOff>
      <xdr:row>1</xdr:row>
      <xdr:rowOff>441960</xdr:rowOff>
    </xdr:to>
    <xdr:pic>
      <xdr:nvPicPr>
        <xdr:cNvPr id="75" name="Imagen 6">
          <a:extLst>
            <a:ext uri="{FF2B5EF4-FFF2-40B4-BE49-F238E27FC236}">
              <a16:creationId xmlns="" xmlns:a16="http://schemas.microsoft.com/office/drawing/2014/main" id="{7265BBB5-ECD4-498F-99C7-C47DD6C6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6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8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829235</xdr:colOff>
      <xdr:row>104</xdr:row>
      <xdr:rowOff>168088</xdr:rowOff>
    </xdr:from>
    <xdr:to>
      <xdr:col>7</xdr:col>
      <xdr:colOff>308162</xdr:colOff>
      <xdr:row>122</xdr:row>
      <xdr:rowOff>6163</xdr:rowOff>
    </xdr:to>
    <xdr:sp macro="" textlink="">
      <xdr:nvSpPr>
        <xdr:cNvPr id="2" name="1 Rectángul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815353" y="23028088"/>
          <a:ext cx="6572250" cy="3267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7200"/>
            <a:t>SIN ACTIVIDAD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2</xdr:row>
      <xdr:rowOff>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4" name="5 Grupo">
          <a:extLst>
            <a:ext uri="{FF2B5EF4-FFF2-40B4-BE49-F238E27FC236}">
              <a16:creationId xmlns="" xmlns:a16="http://schemas.microsoft.com/office/drawing/2014/main" id="{A6EFD827-8E6B-498C-B9BF-C1DEBC8E441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5" name="0 Imagen">
            <a:extLst>
              <a:ext uri="{FF2B5EF4-FFF2-40B4-BE49-F238E27FC236}">
                <a16:creationId xmlns="" xmlns:a16="http://schemas.microsoft.com/office/drawing/2014/main" id="{977261A9-C784-F8AB-21B3-FBC3FEB146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3 CuadroTexto">
            <a:extLst>
              <a:ext uri="{FF2B5EF4-FFF2-40B4-BE49-F238E27FC236}">
                <a16:creationId xmlns="" xmlns:a16="http://schemas.microsoft.com/office/drawing/2014/main" id="{B599D188-B504-514E-CCCC-59CE411D2A0A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7" name="5 Grupo">
          <a:extLst>
            <a:ext uri="{FF2B5EF4-FFF2-40B4-BE49-F238E27FC236}">
              <a16:creationId xmlns="" xmlns:a16="http://schemas.microsoft.com/office/drawing/2014/main" id="{8A0747D7-49F7-4E19-9356-8229672547B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" name="0 Imagen">
            <a:extLst>
              <a:ext uri="{FF2B5EF4-FFF2-40B4-BE49-F238E27FC236}">
                <a16:creationId xmlns="" xmlns:a16="http://schemas.microsoft.com/office/drawing/2014/main" id="{4C9C14B2-E33D-2F1E-F541-31593558CE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" name="6 CuadroTexto">
            <a:extLst>
              <a:ext uri="{FF2B5EF4-FFF2-40B4-BE49-F238E27FC236}">
                <a16:creationId xmlns="" xmlns:a16="http://schemas.microsoft.com/office/drawing/2014/main" id="{304817AD-597C-63CD-19D3-BC0132F412E8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0" name="5 Grupo">
          <a:extLst>
            <a:ext uri="{FF2B5EF4-FFF2-40B4-BE49-F238E27FC236}">
              <a16:creationId xmlns="" xmlns:a16="http://schemas.microsoft.com/office/drawing/2014/main" id="{9ACEAF34-8F8E-4AB4-90A2-963B198DF60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" name="0 Imagen">
            <a:extLst>
              <a:ext uri="{FF2B5EF4-FFF2-40B4-BE49-F238E27FC236}">
                <a16:creationId xmlns="" xmlns:a16="http://schemas.microsoft.com/office/drawing/2014/main" id="{BEF82394-D0D4-1C63-F428-7CF4440552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9 CuadroTexto">
            <a:extLst>
              <a:ext uri="{FF2B5EF4-FFF2-40B4-BE49-F238E27FC236}">
                <a16:creationId xmlns="" xmlns:a16="http://schemas.microsoft.com/office/drawing/2014/main" id="{94599A15-5D0E-077D-2603-0A2CEE59F81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3" name="5 Grupo">
          <a:extLst>
            <a:ext uri="{FF2B5EF4-FFF2-40B4-BE49-F238E27FC236}">
              <a16:creationId xmlns="" xmlns:a16="http://schemas.microsoft.com/office/drawing/2014/main" id="{437AA84C-79F8-4420-8C47-E7927FF49AB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4" name="0 Imagen">
            <a:extLst>
              <a:ext uri="{FF2B5EF4-FFF2-40B4-BE49-F238E27FC236}">
                <a16:creationId xmlns="" xmlns:a16="http://schemas.microsoft.com/office/drawing/2014/main" id="{1FE88ADB-CD18-6EDB-6F8F-33D0A88B80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12 CuadroTexto">
            <a:extLst>
              <a:ext uri="{FF2B5EF4-FFF2-40B4-BE49-F238E27FC236}">
                <a16:creationId xmlns="" xmlns:a16="http://schemas.microsoft.com/office/drawing/2014/main" id="{CDECB4B6-74C8-11FF-FA77-FD75AFFBB30A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6" name="5 Grupo">
          <a:extLst>
            <a:ext uri="{FF2B5EF4-FFF2-40B4-BE49-F238E27FC236}">
              <a16:creationId xmlns="" xmlns:a16="http://schemas.microsoft.com/office/drawing/2014/main" id="{825D62DD-D7D8-4E00-A361-DF97EB81EDCF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7" name="0 Imagen">
            <a:extLst>
              <a:ext uri="{FF2B5EF4-FFF2-40B4-BE49-F238E27FC236}">
                <a16:creationId xmlns="" xmlns:a16="http://schemas.microsoft.com/office/drawing/2014/main" id="{3F1906E0-0F82-AEB6-7952-8F88E3A26F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15 CuadroTexto">
            <a:extLst>
              <a:ext uri="{FF2B5EF4-FFF2-40B4-BE49-F238E27FC236}">
                <a16:creationId xmlns="" xmlns:a16="http://schemas.microsoft.com/office/drawing/2014/main" id="{B9AD6417-FFD2-FCB5-29BF-A6BFCD84328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9" name="5 Grupo">
          <a:extLst>
            <a:ext uri="{FF2B5EF4-FFF2-40B4-BE49-F238E27FC236}">
              <a16:creationId xmlns="" xmlns:a16="http://schemas.microsoft.com/office/drawing/2014/main" id="{6116AB3A-6D07-4733-A799-CD93548694D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0" name="0 Imagen">
            <a:extLst>
              <a:ext uri="{FF2B5EF4-FFF2-40B4-BE49-F238E27FC236}">
                <a16:creationId xmlns="" xmlns:a16="http://schemas.microsoft.com/office/drawing/2014/main" id="{09ABA25D-F9A5-8CE2-DCFF-DA69E420C6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1" name="4 CuadroTexto">
            <a:extLst>
              <a:ext uri="{FF2B5EF4-FFF2-40B4-BE49-F238E27FC236}">
                <a16:creationId xmlns="" xmlns:a16="http://schemas.microsoft.com/office/drawing/2014/main" id="{FE748B61-2673-41AD-2627-CEA530A0E78F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2" name="5 Grupo">
          <a:extLst>
            <a:ext uri="{FF2B5EF4-FFF2-40B4-BE49-F238E27FC236}">
              <a16:creationId xmlns="" xmlns:a16="http://schemas.microsoft.com/office/drawing/2014/main" id="{D4C432B7-F9F0-4F8A-A259-572B3C836378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3" name="0 Imagen">
            <a:extLst>
              <a:ext uri="{FF2B5EF4-FFF2-40B4-BE49-F238E27FC236}">
                <a16:creationId xmlns="" xmlns:a16="http://schemas.microsoft.com/office/drawing/2014/main" id="{34752860-1CCF-2AEB-803F-D1F972BB27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21 CuadroTexto">
            <a:extLst>
              <a:ext uri="{FF2B5EF4-FFF2-40B4-BE49-F238E27FC236}">
                <a16:creationId xmlns="" xmlns:a16="http://schemas.microsoft.com/office/drawing/2014/main" id="{7EAF3DBE-D899-8B7A-7AA1-B01D71F73583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5" name="5 Grupo">
          <a:extLst>
            <a:ext uri="{FF2B5EF4-FFF2-40B4-BE49-F238E27FC236}">
              <a16:creationId xmlns="" xmlns:a16="http://schemas.microsoft.com/office/drawing/2014/main" id="{C1BFD7AF-31D2-402F-AAC2-54869959EE7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6" name="0 Imagen">
            <a:extLst>
              <a:ext uri="{FF2B5EF4-FFF2-40B4-BE49-F238E27FC236}">
                <a16:creationId xmlns="" xmlns:a16="http://schemas.microsoft.com/office/drawing/2014/main" id="{1C9A7F95-F440-E798-9C5F-761932CD8A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" name="24 CuadroTexto">
            <a:extLst>
              <a:ext uri="{FF2B5EF4-FFF2-40B4-BE49-F238E27FC236}">
                <a16:creationId xmlns="" xmlns:a16="http://schemas.microsoft.com/office/drawing/2014/main" id="{308667C2-5DE3-391E-6101-1686E5010908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8" name="5 Grupo">
          <a:extLst>
            <a:ext uri="{FF2B5EF4-FFF2-40B4-BE49-F238E27FC236}">
              <a16:creationId xmlns="" xmlns:a16="http://schemas.microsoft.com/office/drawing/2014/main" id="{D8D09297-0E80-4049-B2A0-5892B4BE3D9B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9" name="0 Imagen">
            <a:extLst>
              <a:ext uri="{FF2B5EF4-FFF2-40B4-BE49-F238E27FC236}">
                <a16:creationId xmlns="" xmlns:a16="http://schemas.microsoft.com/office/drawing/2014/main" id="{177DAD1F-893B-6D49-1C73-D9E43D4DE2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" name="27 CuadroTexto">
            <a:extLst>
              <a:ext uri="{FF2B5EF4-FFF2-40B4-BE49-F238E27FC236}">
                <a16:creationId xmlns="" xmlns:a16="http://schemas.microsoft.com/office/drawing/2014/main" id="{B0FCA83A-7D59-DD58-DB7C-D1E78F630951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1" name="5 Grupo">
          <a:extLst>
            <a:ext uri="{FF2B5EF4-FFF2-40B4-BE49-F238E27FC236}">
              <a16:creationId xmlns="" xmlns:a16="http://schemas.microsoft.com/office/drawing/2014/main" id="{531FC5A7-F21B-4EE3-A738-46274FEE2E0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2" name="0 Imagen">
            <a:extLst>
              <a:ext uri="{FF2B5EF4-FFF2-40B4-BE49-F238E27FC236}">
                <a16:creationId xmlns="" xmlns:a16="http://schemas.microsoft.com/office/drawing/2014/main" id="{10E9F671-F1E3-6E84-40E7-CF9F078399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" name="30 CuadroTexto">
            <a:extLst>
              <a:ext uri="{FF2B5EF4-FFF2-40B4-BE49-F238E27FC236}">
                <a16:creationId xmlns="" xmlns:a16="http://schemas.microsoft.com/office/drawing/2014/main" id="{4C282158-D93B-149E-8476-C8FD93B9AB0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4" name="5 Grupo">
          <a:extLst>
            <a:ext uri="{FF2B5EF4-FFF2-40B4-BE49-F238E27FC236}">
              <a16:creationId xmlns="" xmlns:a16="http://schemas.microsoft.com/office/drawing/2014/main" id="{030D58BE-12BF-4FFD-A041-666B25ADD97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5" name="0 Imagen">
            <a:extLst>
              <a:ext uri="{FF2B5EF4-FFF2-40B4-BE49-F238E27FC236}">
                <a16:creationId xmlns="" xmlns:a16="http://schemas.microsoft.com/office/drawing/2014/main" id="{DDC971DA-4862-070C-FB38-929F3F2F55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" name="33 CuadroTexto">
            <a:extLst>
              <a:ext uri="{FF2B5EF4-FFF2-40B4-BE49-F238E27FC236}">
                <a16:creationId xmlns="" xmlns:a16="http://schemas.microsoft.com/office/drawing/2014/main" id="{A53ECFAB-D3F7-8BA6-DFA5-1A519BBFFFAD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7" name="5 Grupo">
          <a:extLst>
            <a:ext uri="{FF2B5EF4-FFF2-40B4-BE49-F238E27FC236}">
              <a16:creationId xmlns="" xmlns:a16="http://schemas.microsoft.com/office/drawing/2014/main" id="{26BFD3ED-9668-4A57-9E9C-E1129D6204A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8" name="0 Imagen">
            <a:extLst>
              <a:ext uri="{FF2B5EF4-FFF2-40B4-BE49-F238E27FC236}">
                <a16:creationId xmlns="" xmlns:a16="http://schemas.microsoft.com/office/drawing/2014/main" id="{AB1F9F7A-04DE-928B-03C5-1DEE8B1A18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36 CuadroTexto">
            <a:extLst>
              <a:ext uri="{FF2B5EF4-FFF2-40B4-BE49-F238E27FC236}">
                <a16:creationId xmlns="" xmlns:a16="http://schemas.microsoft.com/office/drawing/2014/main" id="{844088E6-21ED-992C-C367-13246245BEF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40" name="5 Grupo">
          <a:extLst>
            <a:ext uri="{FF2B5EF4-FFF2-40B4-BE49-F238E27FC236}">
              <a16:creationId xmlns="" xmlns:a16="http://schemas.microsoft.com/office/drawing/2014/main" id="{C8773122-F965-4E45-B316-0FEF5238C56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1" name="0 Imagen">
            <a:extLst>
              <a:ext uri="{FF2B5EF4-FFF2-40B4-BE49-F238E27FC236}">
                <a16:creationId xmlns="" xmlns:a16="http://schemas.microsoft.com/office/drawing/2014/main" id="{E7B89523-FD87-FCF4-11DF-19B61B75D2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" name="39 CuadroTexto">
            <a:extLst>
              <a:ext uri="{FF2B5EF4-FFF2-40B4-BE49-F238E27FC236}">
                <a16:creationId xmlns="" xmlns:a16="http://schemas.microsoft.com/office/drawing/2014/main" id="{0769C84E-5D0A-298F-C331-ABD96C8481B1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43" name="5 Grupo">
          <a:extLst>
            <a:ext uri="{FF2B5EF4-FFF2-40B4-BE49-F238E27FC236}">
              <a16:creationId xmlns="" xmlns:a16="http://schemas.microsoft.com/office/drawing/2014/main" id="{96F05F93-0155-4CE0-95E3-7835E267A7A2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4" name="0 Imagen">
            <a:extLst>
              <a:ext uri="{FF2B5EF4-FFF2-40B4-BE49-F238E27FC236}">
                <a16:creationId xmlns="" xmlns:a16="http://schemas.microsoft.com/office/drawing/2014/main" id="{868D3CE5-8E12-59C7-B042-322691A6FB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42 CuadroTexto">
            <a:extLst>
              <a:ext uri="{FF2B5EF4-FFF2-40B4-BE49-F238E27FC236}">
                <a16:creationId xmlns="" xmlns:a16="http://schemas.microsoft.com/office/drawing/2014/main" id="{564E37EF-BE66-A364-724F-EEDB1910FE9A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="" xmlns:a16="http://schemas.microsoft.com/office/drawing/2014/main" id="{EE381CE2-AB28-406F-BF15-1A70500F5082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2</xdr:row>
      <xdr:rowOff>0</xdr:rowOff>
    </xdr:to>
    <xdr:pic>
      <xdr:nvPicPr>
        <xdr:cNvPr id="47" name="Imagen 6">
          <a:extLst>
            <a:ext uri="{FF2B5EF4-FFF2-40B4-BE49-F238E27FC236}">
              <a16:creationId xmlns="" xmlns:a16="http://schemas.microsoft.com/office/drawing/2014/main" id="{C68CC7A1-C357-42D4-931A-75CA82E8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="" xmlns:a16="http://schemas.microsoft.com/office/drawing/2014/main" id="{36427751-E8C2-43BB-B4AD-7BEEC5D822DB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49" name="Imagen 6">
          <a:extLst>
            <a:ext uri="{FF2B5EF4-FFF2-40B4-BE49-F238E27FC236}">
              <a16:creationId xmlns="" xmlns:a16="http://schemas.microsoft.com/office/drawing/2014/main" id="{A5C6C1C4-875A-416E-8793-3F07BE6B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="" xmlns:a16="http://schemas.microsoft.com/office/drawing/2014/main" id="{82E26B3A-D898-4D88-A5EB-A5B699245386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1" name="Imagen 6">
          <a:extLst>
            <a:ext uri="{FF2B5EF4-FFF2-40B4-BE49-F238E27FC236}">
              <a16:creationId xmlns="" xmlns:a16="http://schemas.microsoft.com/office/drawing/2014/main" id="{4B58676D-0FE3-4D4E-854B-A84320D3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="" xmlns:a16="http://schemas.microsoft.com/office/drawing/2014/main" id="{763F78A7-B3FE-452A-9C27-671451096936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3" name="Imagen 6">
          <a:extLst>
            <a:ext uri="{FF2B5EF4-FFF2-40B4-BE49-F238E27FC236}">
              <a16:creationId xmlns="" xmlns:a16="http://schemas.microsoft.com/office/drawing/2014/main" id="{A7CB571C-CE28-44FA-AE06-B45BAA3E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B504FABF-1263-461E-87BC-6C28AA8DE834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5" name="Imagen 6">
          <a:extLst>
            <a:ext uri="{FF2B5EF4-FFF2-40B4-BE49-F238E27FC236}">
              <a16:creationId xmlns="" xmlns:a16="http://schemas.microsoft.com/office/drawing/2014/main" id="{C80AEBEE-9F09-48F2-8CE4-A96050DD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="" xmlns:a16="http://schemas.microsoft.com/office/drawing/2014/main" id="{C942AEF6-9215-4D30-8671-D9B1356FB812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7" name="Imagen 6">
          <a:extLst>
            <a:ext uri="{FF2B5EF4-FFF2-40B4-BE49-F238E27FC236}">
              <a16:creationId xmlns="" xmlns:a16="http://schemas.microsoft.com/office/drawing/2014/main" id="{D7A4A28B-55F3-4B7B-9E76-1615629A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="" xmlns:a16="http://schemas.microsoft.com/office/drawing/2014/main" id="{74F285F5-0A76-4BDE-A264-2FAD6B8858C7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9" name="Imagen 6">
          <a:extLst>
            <a:ext uri="{FF2B5EF4-FFF2-40B4-BE49-F238E27FC236}">
              <a16:creationId xmlns="" xmlns:a16="http://schemas.microsoft.com/office/drawing/2014/main" id="{F0355520-07BA-432D-871E-8839BFAC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="" xmlns:a16="http://schemas.microsoft.com/office/drawing/2014/main" id="{13D3832C-C986-4AE3-A66A-6160FCC1DAED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1" name="Imagen 6">
          <a:extLst>
            <a:ext uri="{FF2B5EF4-FFF2-40B4-BE49-F238E27FC236}">
              <a16:creationId xmlns="" xmlns:a16="http://schemas.microsoft.com/office/drawing/2014/main" id="{ACC54E87-6A81-4E75-8E66-D98C0672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="" xmlns:a16="http://schemas.microsoft.com/office/drawing/2014/main" id="{E9318982-6380-4BAB-A4B7-F4E7D3111C17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3" name="Imagen 6">
          <a:extLst>
            <a:ext uri="{FF2B5EF4-FFF2-40B4-BE49-F238E27FC236}">
              <a16:creationId xmlns="" xmlns:a16="http://schemas.microsoft.com/office/drawing/2014/main" id="{5D60BA84-5FFF-42FD-AF3E-C0BC9CB2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B3A06E50-EA0C-417A-A65E-FF3C155831C6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5" name="Imagen 6">
          <a:extLst>
            <a:ext uri="{FF2B5EF4-FFF2-40B4-BE49-F238E27FC236}">
              <a16:creationId xmlns="" xmlns:a16="http://schemas.microsoft.com/office/drawing/2014/main" id="{E95C84F6-5775-483F-983A-B289FA034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="" xmlns:a16="http://schemas.microsoft.com/office/drawing/2014/main" id="{E089069C-B69F-4DB2-8CEB-BCE75CBFE723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7" name="Imagen 6">
          <a:extLst>
            <a:ext uri="{FF2B5EF4-FFF2-40B4-BE49-F238E27FC236}">
              <a16:creationId xmlns="" xmlns:a16="http://schemas.microsoft.com/office/drawing/2014/main" id="{035D00BF-66F0-41D2-8A37-294E5EE4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="" xmlns:a16="http://schemas.microsoft.com/office/drawing/2014/main" id="{D57ACE70-0089-401B-8878-8BC48EB59E83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9" name="Imagen 6">
          <a:extLst>
            <a:ext uri="{FF2B5EF4-FFF2-40B4-BE49-F238E27FC236}">
              <a16:creationId xmlns="" xmlns:a16="http://schemas.microsoft.com/office/drawing/2014/main" id="{E4E707BD-B7A2-4771-90F5-ED3E77A0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="" xmlns:a16="http://schemas.microsoft.com/office/drawing/2014/main" id="{74668A4C-3BBC-4DF5-84AE-D0C48D8A5A3B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1" name="Imagen 6">
          <a:extLst>
            <a:ext uri="{FF2B5EF4-FFF2-40B4-BE49-F238E27FC236}">
              <a16:creationId xmlns="" xmlns:a16="http://schemas.microsoft.com/office/drawing/2014/main" id="{72DE1315-58FD-440C-B1CB-8F3DDEFF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="" xmlns:a16="http://schemas.microsoft.com/office/drawing/2014/main" id="{41844570-913E-4985-9AC9-F2398E83EF45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3" name="Imagen 6">
          <a:extLst>
            <a:ext uri="{FF2B5EF4-FFF2-40B4-BE49-F238E27FC236}">
              <a16:creationId xmlns="" xmlns:a16="http://schemas.microsoft.com/office/drawing/2014/main" id="{E0555C3B-741F-4DD1-AC38-574CFA7A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992505</xdr:colOff>
      <xdr:row>0</xdr:row>
      <xdr:rowOff>0</xdr:rowOff>
    </xdr:from>
    <xdr:to>
      <xdr:col>9</xdr:col>
      <xdr:colOff>13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FD6DA4ED-5F26-4FA9-8052-72C9F1556414}"/>
            </a:ext>
          </a:extLst>
        </xdr:cNvPr>
        <xdr:cNvSpPr txBox="1"/>
      </xdr:nvSpPr>
      <xdr:spPr>
        <a:xfrm>
          <a:off x="5381625" y="0"/>
          <a:ext cx="441008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76200</xdr:colOff>
      <xdr:row>1</xdr:row>
      <xdr:rowOff>441960</xdr:rowOff>
    </xdr:to>
    <xdr:pic>
      <xdr:nvPicPr>
        <xdr:cNvPr id="75" name="Imagen 6">
          <a:extLst>
            <a:ext uri="{FF2B5EF4-FFF2-40B4-BE49-F238E27FC236}">
              <a16:creationId xmlns="" xmlns:a16="http://schemas.microsoft.com/office/drawing/2014/main" id="{5446F99A-9DC3-4246-B802-DAAB66C7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6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8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1.19.201\ciae%20nayarit\Coordinaci&#243;n%20de%20Informaci&#243;n%20y%20An&#225;lisis%20Estrat&#233;gico\SIAIS%202024\DELEGACIONALES\DICIEMBRE\IMCob_NumDenom_202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Consulta desde simo" connectionId="1" autoFormatId="16" applyNumberFormats="0" applyBorderFormats="0" applyFontFormats="1" applyPatternFormats="1" applyAlignmentFormats="0" applyWidthHeightFormats="0">
  <queryTableRefresh nextId="43">
    <queryTableFields count="42">
      <queryTableField id="1" name="CvePresup"/>
      <queryTableField id="2" name="Periodo"/>
      <queryTableField id="3" name="NombreUnidad"/>
      <queryTableField id="4" name="Cob_Cartilla_0_9"/>
      <queryTableField id="5" name="Cob_PesoYTalla_0_4"/>
      <queryTableField id="6" name="Cob_SobrePeso_0_4"/>
      <queryTableField id="7" name="Cob_Obesidad_0_4"/>
      <queryTableField id="8" name="Cob_PesoYTalla_5_9"/>
      <queryTableField id="9" name="Cob_SobrePeso_5_9"/>
      <queryTableField id="10" name="Cob_Obesidad_5_9"/>
      <queryTableField id="11" name="Cob_Anemia_0"/>
      <queryTableField id="12" name="Cob_Caries_Dental_3"/>
      <queryTableField id="13" name="Cob_Defectos_Visuales_4"/>
      <queryTableField id="14" name="IndSos_Defectos_Visuales_4"/>
      <queryTableField id="15" name="Ninos_0_9"/>
      <queryTableField id="16" name="Entrega_Cartilla"/>
      <queryTableField id="17" name="Pob_0_4"/>
      <queryTableField id="18" name="PesoYTalla_0_4"/>
      <queryTableField id="19" name="SobrePeso_0_4"/>
      <queryTableField id="20" name="Obesidad_0_4"/>
      <queryTableField id="21" name="Pob_5_9"/>
      <queryTableField id="22" name="PesoYTalla_5_9"/>
      <queryTableField id="23" name="SobrePeso_5_9"/>
      <queryTableField id="24" name="Obesidad_5_9"/>
      <queryTableField id="25" name="Menores_1"/>
      <queryTableField id="26" name="Anemia_0"/>
      <queryTableField id="27" name="Peso_Talla_Mes_0_4"/>
      <queryTableField id="28" name="Peso_Talla_Mes_5_9"/>
      <queryTableField id="29" name="Pob_1_A"/>
      <queryTableField id="30" name="Pob_6_A"/>
      <queryTableField id="31" name="Pob_3_A"/>
      <queryTableField id="32" name="Caries_Dental_3"/>
      <queryTableField id="33" name="Prev_Visuales_Pob_5_A"/>
      <queryTableField id="34" name="Defectos_Visuales_4"/>
      <queryTableField id="35" name="Sospecha_Defec_Vis_4"/>
      <queryTableField id="36" name="Defectos_Visuales_4_Mes"/>
      <queryTableField id="37" name="Cob_Esquemas_Completos_0"/>
      <queryTableField id="38" name="Cob_Esquemas_Completos_1"/>
      <queryTableField id="39" name="Cob_SRP_Refuerzo_6"/>
      <queryTableField id="40" name="Esquema_Completo_0"/>
      <queryTableField id="41" name="Esquema_Completo_1"/>
      <queryTableField id="42" name="SRP_6_Refuerzo"/>
    </queryTableFields>
  </queryTableRefresh>
</queryTable>
</file>

<file path=xl/queryTables/queryTable2.xml><?xml version="1.0" encoding="utf-8"?>
<queryTable xmlns="http://schemas.openxmlformats.org/spreadsheetml/2006/main" name="Consulta desde simo" connectionId="2" autoFormatId="16" applyNumberFormats="0" applyBorderFormats="0" applyFontFormats="1" applyPatternFormats="1" applyAlignmentFormats="0" applyWidthHeightFormats="0">
  <queryTableRefresh nextId="97">
    <queryTableFields count="31">
      <queryTableField id="1" name="CvePresup"/>
      <queryTableField id="2" name="Periodo"/>
      <queryTableField id="67" name="NombreUnidad"/>
      <queryTableField id="69" name="Cob_Cartilla_10_19"/>
      <queryTableField id="70" name="Cob_PesoYTallaA_10_19"/>
      <queryTableField id="71" name="Cob_SobrePesoA_10_19"/>
      <queryTableField id="72" name="Cob_ObesidadA_10_19"/>
      <queryTableField id="73" name="Cob_Td_12_19"/>
      <queryTableField id="74" name="Cob_HepatitisB_12_19"/>
      <queryTableField id="75" name="Cob_SR_12_19"/>
      <queryTableField id="76" name="Cob_Condones_15_19"/>
      <queryTableField id="77" name="Cob_Defectos_Visuales_12_13"/>
      <queryTableField id="78" name="IndSos_Visual_12"/>
      <queryTableField id="79" name="Adolescentes_10_19"/>
      <queryTableField id="80" name="Cartilla_10_19"/>
      <queryTableField id="81" name="PesoYTallaA_10_19"/>
      <queryTableField id="82" name="PesoYTalla_Mes"/>
      <queryTableField id="83" name="SobrepesoA_10_19"/>
      <queryTableField id="84" name="ObesidadA_10_19"/>
      <queryTableField id="85" name="PobA_12_19"/>
      <queryTableField id="86" name="Td_12_19"/>
      <queryTableField id="87" name="HepatitisB_12_19"/>
      <queryTableField id="88" name="SR_12_19"/>
      <queryTableField id="89" name="Pob_15_19"/>
      <queryTableField id="90" name="Condones_15_19"/>
      <queryTableField id="91" name="Pob_12_A"/>
      <queryTableField id="92" name="Prev_Visuales_Pob_12_A"/>
      <queryTableField id="93" name="Defectos_Visuales_12_13"/>
      <queryTableField id="94" name="Visual_12_13_Mes_Sospecha"/>
      <queryTableField id="95" name="Visual_12_13_Mes"/>
      <queryTableField id="96" name="PobA_13_19"/>
    </queryTableFields>
  </queryTableRefresh>
</queryTable>
</file>

<file path=xl/queryTables/queryTable3.xml><?xml version="1.0" encoding="utf-8"?>
<queryTable xmlns="http://schemas.openxmlformats.org/spreadsheetml/2006/main" name="Consulta desde simo" connectionId="4" autoFormatId="16" applyNumberFormats="0" applyBorderFormats="0" applyFontFormats="1" applyPatternFormats="1" applyAlignmentFormats="0" applyWidthHeightFormats="0">
  <queryTableRefresh nextId="134">
    <queryTableFields count="61">
      <queryTableField id="1" name="CvePresup"/>
      <queryTableField id="2" name="Periodo"/>
      <queryTableField id="67" name="NombreUnidad"/>
      <queryTableField id="69" name="Cob_Cartilla_20_59_M"/>
      <queryTableField id="70" name="Cob_PesoYTalla_20_59_M"/>
      <queryTableField id="71" name="Cob_SobrePesoM_20_59"/>
      <queryTableField id="72" name="Cob_ObesidadM_20_59"/>
      <queryTableField id="73" name="Cob_ObesidadCentral_20_59_M"/>
      <queryTableField id="74" name="Cob_SR_20_39_M"/>
      <queryTableField id="76" name="Cob_Influenza_50_59_M"/>
      <queryTableField id="77" name="Cob_Det_CaCu_25_64"/>
      <queryTableField id="78" name="IndSos_CaCU_25_64"/>
      <queryTableField id="79" name="Cob_Det_CaMama_25_69"/>
      <queryTableField id="80" name="IndSos_CaMama_25_69"/>
      <queryTableField id="81" name="Cob_Det_Mastografia_50_69"/>
      <queryTableField id="82" name="IndSos_Mastografia_50_69"/>
      <queryTableField id="83" name="Cob_Det_Diabetes_45_59_M"/>
      <queryTableField id="84" name="IndSos_Diabetes_M20_59"/>
      <queryTableField id="85" name="Cob_Det_Hipertension_30_59_M"/>
      <queryTableField id="86" name="IndSos_Hipertension_30_59_M"/>
      <queryTableField id="87" name="Cob_Det_Tb_20_59_M"/>
      <queryTableField id="88" name="IndSos_Tb_20_59_M"/>
      <queryTableField id="91" name="AdultosM_20_59"/>
      <queryTableField id="92" name="Cartilla_20_59_M"/>
      <queryTableField id="93" name="PesoYTalla_20_59_M"/>
      <queryTableField id="94" name="PesoYTalla_Mes_20_59_M"/>
      <queryTableField id="95" name="SobrePeso_20_59_M"/>
      <queryTableField id="96" name="Obesidad_20_59_M"/>
      <queryTableField id="97" name="Cob_Obesidad_20_59_M"/>
      <queryTableField id="98" name="Obesidad_Central_20_59_M"/>
      <queryTableField id="99" name="Medicion_Cintura_20_59_M"/>
      <queryTableField id="100" name="PobM_20_39"/>
      <queryTableField id="101" name="SR_20_39_M"/>
      <queryTableField id="102" name="PobM_50_59"/>
      <queryTableField id="104" name="Influenza_50_59_M"/>
      <queryTableField id="105" name="PobM_25_64"/>
      <queryTableField id="106" name="Est_CaCU_PobM_25_64"/>
      <queryTableField id="107" name="Det_CaCu_25_64"/>
      <queryTableField id="108" name="CaCu_Mes_Sospecha_25_64"/>
      <queryTableField id="109" name="CaCu_Mes_25_64"/>
      <queryTableField id="110" name="PobM_25_69"/>
      <queryTableField id="111" name="Det_CaMama_25_69"/>
      <queryTableField id="112" name="CaMama_Mes_Sospecha_25_69"/>
      <queryTableField id="113" name="CaMama_Mes_25_69"/>
      <queryTableField id="114" name="PobM_50_69"/>
      <queryTableField id="115" name="Det_Mastografia_50_69"/>
      <queryTableField id="116" name="Mastografia_Mes_Sospecha_50_69"/>
      <queryTableField id="117" name="Mastografia_Mes_50_69"/>
      <queryTableField id="118" name="PobM_45_59"/>
      <queryTableField id="119" name="Prev_Diabetes_PobM_45_59"/>
      <queryTableField id="120" name="Det_Diabetes_45_59_M"/>
      <queryTableField id="121" name="Diabetes_Mes_Sospecha_45_59_M"/>
      <queryTableField id="122" name="Diabetes_Mes_45_59_M"/>
      <queryTableField id="123" name="PobM_30_59"/>
      <queryTableField id="124" name="Prev_Hipertension_PobM_30_59"/>
      <queryTableField id="125" name="Det_Hipertension_30_59_M"/>
      <queryTableField id="126" name="Hipertension_Mes_Sospecha_30_59_M"/>
      <queryTableField id="127" name="Hipertension_Mes_30_59_M"/>
      <queryTableField id="128" name="Det_Tb_20_59_M"/>
      <queryTableField id="129" name="Tb_Mes_Sospecha_20_59_M"/>
      <queryTableField id="130" name="Tb_Mes_20_59_M"/>
    </queryTableFields>
  </queryTableRefresh>
</queryTable>
</file>

<file path=xl/queryTables/queryTable4.xml><?xml version="1.0" encoding="utf-8"?>
<queryTable xmlns="http://schemas.openxmlformats.org/spreadsheetml/2006/main" name="Consulta desde simo" connectionId="6" autoFormatId="16" applyNumberFormats="0" applyBorderFormats="0" applyFontFormats="1" applyPatternFormats="1" applyAlignmentFormats="0" applyWidthHeightFormats="0">
  <queryTableRefresh nextId="114">
    <queryTableFields count="41">
      <queryTableField id="1" name="CvePresup"/>
      <queryTableField id="2" name="Periodo"/>
      <queryTableField id="67" name="NombreUnidad"/>
      <queryTableField id="69" name="Cob_Cartilla_20_59_H"/>
      <queryTableField id="70" name="Cob_PesoYTalla_20_59_H"/>
      <queryTableField id="71" name="Cob_SobrePesoH_20_59"/>
      <queryTableField id="72" name="Cob_ObesidadH_20_59"/>
      <queryTableField id="73" name="Cob_ObesidadCentral_20_59_H"/>
      <queryTableField id="74" name="Cob_SR_20_39_H"/>
      <queryTableField id="76" name="Cob_Influenza_50_59_H"/>
      <queryTableField id="77" name="Cob_Det_Diabetes_45_59_H"/>
      <queryTableField id="78" name="IndSos_Diabetes_H20_59"/>
      <queryTableField id="79" name="Cob_Det_Hipertension_30_59_H"/>
      <queryTableField id="80" name="IndSos_Hipertension_30_59_H"/>
      <queryTableField id="81" name="Cob_Det_Tb_20_59_H"/>
      <queryTableField id="82" name="IndSos_Tb_H20_59"/>
      <queryTableField id="85" name="AdultosH_20_59"/>
      <queryTableField id="86" name="Cartilla_20_59_H"/>
      <queryTableField id="87" name="PesoYTalla_20_59_H"/>
      <queryTableField id="88" name="PesoYTalla_Mes_20_59_H"/>
      <queryTableField id="89" name="SobrePeso_20_59_H"/>
      <queryTableField id="90" name="Obesidad_20_59_H"/>
      <queryTableField id="91" name="Medicion_Cintura_20_59_H"/>
      <queryTableField id="92" name="Obesidad_Central_20_59_H"/>
      <queryTableField id="93" name="PobH_20_39"/>
      <queryTableField id="94" name="SR_20_39_H"/>
      <queryTableField id="95" name="PobH_50_59"/>
      <queryTableField id="97" name="Influenza_50_59_H"/>
      <queryTableField id="98" name="PobH_45_59"/>
      <queryTableField id="99" name="Prev_Diabetes_PobH_45_59"/>
      <queryTableField id="100" name="Det_Diabetes_45_59_H"/>
      <queryTableField id="101" name="Diabetes_Mes_Sospecha_45_59_H"/>
      <queryTableField id="102" name="Diabetes_Mes_45_59_H"/>
      <queryTableField id="103" name="PobH_30_59"/>
      <queryTableField id="104" name="Prev_Hipertension_PobH_30_59"/>
      <queryTableField id="105" name="Det_Hipertension_30_59_H"/>
      <queryTableField id="106" name="Hipertension_Mes_Sospecha_30_59_H"/>
      <queryTableField id="107" name="Hipertension_Mes_30_59_H"/>
      <queryTableField id="108" name="Det_Tb_20_59_H"/>
      <queryTableField id="109" name="Tb_Mes_Sospecha_20_59_H"/>
      <queryTableField id="110" name="Tb_Mes_20_59_H"/>
    </queryTableFields>
  </queryTableRefresh>
</queryTable>
</file>

<file path=xl/queryTables/queryTable5.xml><?xml version="1.0" encoding="utf-8"?>
<queryTable xmlns="http://schemas.openxmlformats.org/spreadsheetml/2006/main" name="Consulta desde simo" connectionId="8" autoFormatId="16" applyNumberFormats="0" applyBorderFormats="0" applyFontFormats="1" applyPatternFormats="1" applyAlignmentFormats="0" applyWidthHeightFormats="0">
  <queryTableRefresh nextId="110">
    <queryTableFields count="39">
      <queryTableField id="1" name="CvePresup"/>
      <queryTableField id="2" name="Periodo"/>
      <queryTableField id="67" name="NombreUnidad"/>
      <queryTableField id="69" name="Cob_Cartilla_60_"/>
      <queryTableField id="70" name="Cob_PesoYTalla_60_"/>
      <queryTableField id="71" name="Cob_Desnutricion_60_"/>
      <queryTableField id="72" name="Cob_SobrePeso_60_"/>
      <queryTableField id="73" name="Cob_Obesidad_60_"/>
      <queryTableField id="74" name="Cob_ObesidadCentral_60_"/>
      <queryTableField id="75" name="Cob_Neumo_60_"/>
      <queryTableField id="76" name="Cob_Influenza_60_"/>
      <queryTableField id="77" name="Cob_Det_Diabetes_60_"/>
      <queryTableField id="78" name="IndSos_Diabetes_60_"/>
      <queryTableField id="79" name="Cob_Det_Hipertension_60_"/>
      <queryTableField id="80" name="IndSos_Hipertension_60_"/>
      <queryTableField id="81" name="Cob_Det_Tb_60_"/>
      <queryTableField id="82" name="IndSos_Tb_60_"/>
      <queryTableField id="85" name="Adultos_60_"/>
      <queryTableField id="86" name="Cartilla_60_"/>
      <queryTableField id="87" name="PesoYTalla_60_"/>
      <queryTableField id="88" name="PesoYTalla_Mes_60_"/>
      <queryTableField id="89" name="Desnutricion_60_"/>
      <queryTableField id="90" name="Sobrepeso_60_"/>
      <queryTableField id="91" name="Obesidad_60_"/>
      <queryTableField id="92" name="Obesidad_Central_60_"/>
      <queryTableField id="93" name="Medicion_Cintura_60_"/>
      <queryTableField id="94" name="Neumo_60_"/>
      <queryTableField id="95" name="Influenza_60_"/>
      <queryTableField id="96" name="Prev_Diabetes_Pob_60_"/>
      <queryTableField id="97" name="Det_Diabetes_60_"/>
      <queryTableField id="98" name="Diabetes_Mes_Sospecha_60_"/>
      <queryTableField id="99" name="Diabetes_Mes_60_"/>
      <queryTableField id="100" name="Prev_Hipertension_Pob_60_"/>
      <queryTableField id="101" name="Det_Hipertension_60_"/>
      <queryTableField id="102" name="Hipertension_Mes_Sospecha_60_"/>
      <queryTableField id="103" name="Hipertension_Mes_60_"/>
      <queryTableField id="104" name="Det_Tb_60_H"/>
      <queryTableField id="105" name="Tb_Mes_Sospecha_60_"/>
      <queryTableField id="106" name="Tb_Mes_60_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9"/>
  <sheetViews>
    <sheetView zoomScaleNormal="100" workbookViewId="0">
      <selection activeCell="D88" sqref="D88"/>
    </sheetView>
  </sheetViews>
  <sheetFormatPr baseColWidth="10" defaultRowHeight="15" x14ac:dyDescent="0.25"/>
  <cols>
    <col min="1" max="1" width="14.85546875" customWidth="1"/>
    <col min="2" max="4" width="15.5703125" customWidth="1"/>
    <col min="5" max="7" width="19.85546875" customWidth="1"/>
    <col min="9" max="9" width="16.7109375" customWidth="1"/>
    <col min="10" max="10" width="23.5703125" customWidth="1"/>
    <col min="11" max="11" width="22" style="16" customWidth="1"/>
    <col min="12" max="12" width="19.7109375" customWidth="1"/>
    <col min="13" max="13" width="14.5703125" customWidth="1"/>
    <col min="14" max="14" width="15" customWidth="1"/>
  </cols>
  <sheetData>
    <row r="1" spans="1:14" ht="14.45" x14ac:dyDescent="0.3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1:14" x14ac:dyDescent="0.25">
      <c r="A4" s="14" t="s">
        <v>0</v>
      </c>
      <c r="D4" t="s">
        <v>64</v>
      </c>
      <c r="E4" s="24">
        <v>12</v>
      </c>
      <c r="G4" t="s">
        <v>67</v>
      </c>
      <c r="H4">
        <v>0</v>
      </c>
    </row>
    <row r="7" spans="1:14" x14ac:dyDescent="0.25">
      <c r="A7" s="11" t="s">
        <v>2</v>
      </c>
    </row>
    <row r="8" spans="1:14" ht="5.25" customHeight="1" x14ac:dyDescent="0.3"/>
    <row r="9" spans="1:14" ht="54" customHeight="1" x14ac:dyDescent="0.3">
      <c r="A9" s="3" t="s">
        <v>29</v>
      </c>
      <c r="B9" s="3" t="s">
        <v>3</v>
      </c>
      <c r="C9" s="4" t="s">
        <v>52</v>
      </c>
      <c r="D9" s="3" t="s">
        <v>31</v>
      </c>
      <c r="E9" s="4" t="s">
        <v>69</v>
      </c>
      <c r="F9" s="4" t="s">
        <v>68</v>
      </c>
      <c r="G9" s="4" t="s">
        <v>61</v>
      </c>
      <c r="H9" s="3" t="s">
        <v>32</v>
      </c>
      <c r="I9" s="4" t="s">
        <v>65</v>
      </c>
      <c r="J9" s="20"/>
      <c r="K9" s="17"/>
      <c r="L9" s="4" t="s">
        <v>51</v>
      </c>
      <c r="M9" s="4" t="s">
        <v>54</v>
      </c>
      <c r="N9" s="4" t="s">
        <v>53</v>
      </c>
    </row>
    <row r="10" spans="1:14" ht="14.45" x14ac:dyDescent="0.3">
      <c r="A10" s="9" t="s">
        <v>4</v>
      </c>
      <c r="B10" s="23">
        <v>7187</v>
      </c>
      <c r="C10" s="7">
        <f>95*B10/100</f>
        <v>6827.65</v>
      </c>
      <c r="D10" s="8">
        <f>C10/12</f>
        <v>568.9708333333333</v>
      </c>
      <c r="E10" s="7">
        <f>D10*$E$4</f>
        <v>6827.65</v>
      </c>
      <c r="F10" s="28">
        <f>'ORIGEN NIÑO'!S8</f>
        <v>6351</v>
      </c>
      <c r="G10" s="7">
        <f>F10/$E$4</f>
        <v>529.25</v>
      </c>
      <c r="H10" s="6">
        <f>E10-F10</f>
        <v>476.64999999999964</v>
      </c>
      <c r="I10" s="6">
        <f>H10+(D10*$H$4)</f>
        <v>476.64999999999964</v>
      </c>
      <c r="J10" s="26"/>
      <c r="K10" s="18"/>
      <c r="L10">
        <v>32</v>
      </c>
      <c r="M10">
        <v>8</v>
      </c>
      <c r="N10" s="8">
        <f>(I10/M10)/8</f>
        <v>7.4476562499999943</v>
      </c>
    </row>
    <row r="11" spans="1:14" ht="14.45" x14ac:dyDescent="0.3">
      <c r="A11" s="9" t="s">
        <v>5</v>
      </c>
      <c r="B11" s="23">
        <v>2083</v>
      </c>
      <c r="C11" s="7">
        <f t="shared" ref="C11:C35" si="0">95*B11/100</f>
        <v>1978.85</v>
      </c>
      <c r="D11" s="8">
        <f t="shared" ref="D11:D35" si="1">C11/12</f>
        <v>164.90416666666667</v>
      </c>
      <c r="E11" s="7">
        <f>D11*$E$4</f>
        <v>1978.85</v>
      </c>
      <c r="F11" s="28">
        <f>'ORIGEN NIÑO'!S9</f>
        <v>1745</v>
      </c>
      <c r="G11" s="7">
        <f t="shared" ref="G11:G35" si="2">F11/$E$4</f>
        <v>145.41666666666666</v>
      </c>
      <c r="H11" s="6">
        <f t="shared" ref="H11:H34" si="3">E11-F11</f>
        <v>233.84999999999991</v>
      </c>
      <c r="I11" s="6">
        <f t="shared" ref="I11:I34" si="4">H11+(D11*$H$4)</f>
        <v>233.84999999999991</v>
      </c>
      <c r="J11" s="26"/>
      <c r="K11" s="18"/>
      <c r="L11">
        <v>14</v>
      </c>
      <c r="M11">
        <v>4</v>
      </c>
      <c r="N11" s="8">
        <f t="shared" ref="N11:N35" si="5">(I11/L11)/8</f>
        <v>2.0879464285714278</v>
      </c>
    </row>
    <row r="12" spans="1:14" ht="14.45" x14ac:dyDescent="0.3">
      <c r="A12" s="9" t="s">
        <v>6</v>
      </c>
      <c r="B12" s="23">
        <v>2390</v>
      </c>
      <c r="C12" s="7">
        <f t="shared" si="0"/>
        <v>2270.5</v>
      </c>
      <c r="D12" s="8">
        <f t="shared" si="1"/>
        <v>189.20833333333334</v>
      </c>
      <c r="E12" s="7">
        <f t="shared" ref="E12:E35" si="6">D12*$E$4</f>
        <v>2270.5</v>
      </c>
      <c r="F12" s="28">
        <f>'ORIGEN NIÑO'!S10</f>
        <v>2025</v>
      </c>
      <c r="G12" s="7">
        <f t="shared" si="2"/>
        <v>168.75</v>
      </c>
      <c r="H12" s="6">
        <f t="shared" si="3"/>
        <v>245.5</v>
      </c>
      <c r="I12" s="6">
        <f t="shared" si="4"/>
        <v>245.5</v>
      </c>
      <c r="J12" s="26"/>
      <c r="K12" s="18"/>
      <c r="L12">
        <v>20</v>
      </c>
      <c r="M12">
        <v>4</v>
      </c>
      <c r="N12" s="8">
        <f t="shared" si="5"/>
        <v>1.534375</v>
      </c>
    </row>
    <row r="13" spans="1:14" ht="14.45" x14ac:dyDescent="0.3">
      <c r="A13" s="9" t="s">
        <v>7</v>
      </c>
      <c r="B13" s="23">
        <v>126</v>
      </c>
      <c r="C13" s="7">
        <f t="shared" si="0"/>
        <v>119.7</v>
      </c>
      <c r="D13" s="8">
        <f t="shared" si="1"/>
        <v>9.9749999999999996</v>
      </c>
      <c r="E13" s="7">
        <f t="shared" si="6"/>
        <v>119.69999999999999</v>
      </c>
      <c r="F13" s="28">
        <f>'ORIGEN NIÑO'!S11</f>
        <v>92</v>
      </c>
      <c r="G13" s="7">
        <f t="shared" si="2"/>
        <v>7.666666666666667</v>
      </c>
      <c r="H13" s="6">
        <f t="shared" si="3"/>
        <v>27.699999999999989</v>
      </c>
      <c r="I13" s="6">
        <f t="shared" si="4"/>
        <v>27.699999999999989</v>
      </c>
      <c r="J13" s="26"/>
      <c r="K13" s="18"/>
      <c r="L13">
        <v>3</v>
      </c>
      <c r="M13">
        <v>1</v>
      </c>
      <c r="N13" s="8">
        <f t="shared" si="5"/>
        <v>1.1541666666666661</v>
      </c>
    </row>
    <row r="14" spans="1:14" ht="14.45" x14ac:dyDescent="0.3">
      <c r="A14" s="9" t="s">
        <v>8</v>
      </c>
      <c r="B14" s="23">
        <v>686</v>
      </c>
      <c r="C14" s="7">
        <f t="shared" si="0"/>
        <v>651.70000000000005</v>
      </c>
      <c r="D14" s="8">
        <f t="shared" si="1"/>
        <v>54.308333333333337</v>
      </c>
      <c r="E14" s="7">
        <f t="shared" si="6"/>
        <v>651.70000000000005</v>
      </c>
      <c r="F14" s="28">
        <f>'ORIGEN NIÑO'!S12</f>
        <v>425</v>
      </c>
      <c r="G14" s="7">
        <f t="shared" si="2"/>
        <v>35.416666666666664</v>
      </c>
      <c r="H14" s="6">
        <f t="shared" si="3"/>
        <v>226.70000000000005</v>
      </c>
      <c r="I14" s="6">
        <f t="shared" si="4"/>
        <v>226.70000000000005</v>
      </c>
      <c r="J14" s="26"/>
      <c r="K14" s="18"/>
      <c r="L14">
        <v>6</v>
      </c>
      <c r="M14">
        <v>2</v>
      </c>
      <c r="N14" s="8">
        <f t="shared" si="5"/>
        <v>4.7229166666666673</v>
      </c>
    </row>
    <row r="15" spans="1:14" ht="14.45" x14ac:dyDescent="0.3">
      <c r="A15" s="9" t="s">
        <v>9</v>
      </c>
      <c r="B15" s="23">
        <v>441</v>
      </c>
      <c r="C15" s="7">
        <f t="shared" si="0"/>
        <v>418.95</v>
      </c>
      <c r="D15" s="8">
        <f t="shared" si="1"/>
        <v>34.912500000000001</v>
      </c>
      <c r="E15" s="7">
        <f t="shared" si="6"/>
        <v>418.95000000000005</v>
      </c>
      <c r="F15" s="28">
        <f>'ORIGEN NIÑO'!S13</f>
        <v>344</v>
      </c>
      <c r="G15" s="7">
        <f t="shared" si="2"/>
        <v>28.666666666666668</v>
      </c>
      <c r="H15" s="6">
        <f t="shared" si="3"/>
        <v>74.950000000000045</v>
      </c>
      <c r="I15" s="6">
        <f t="shared" si="4"/>
        <v>74.950000000000045</v>
      </c>
      <c r="J15" s="26"/>
      <c r="K15" s="18"/>
      <c r="L15">
        <v>4</v>
      </c>
      <c r="M15">
        <v>1</v>
      </c>
      <c r="N15" s="8">
        <f t="shared" si="5"/>
        <v>2.3421875000000014</v>
      </c>
    </row>
    <row r="16" spans="1:14" ht="14.45" x14ac:dyDescent="0.3">
      <c r="A16" s="9" t="s">
        <v>10</v>
      </c>
      <c r="B16" s="23">
        <v>1234</v>
      </c>
      <c r="C16" s="7">
        <f t="shared" si="0"/>
        <v>1172.3</v>
      </c>
      <c r="D16" s="8">
        <f t="shared" si="1"/>
        <v>97.691666666666663</v>
      </c>
      <c r="E16" s="7">
        <f t="shared" si="6"/>
        <v>1172.3</v>
      </c>
      <c r="F16" s="28">
        <f>'ORIGEN NIÑO'!S14</f>
        <v>1079</v>
      </c>
      <c r="G16" s="7">
        <f t="shared" si="2"/>
        <v>89.916666666666671</v>
      </c>
      <c r="H16" s="6">
        <f t="shared" si="3"/>
        <v>93.299999999999955</v>
      </c>
      <c r="I16" s="6">
        <f t="shared" si="4"/>
        <v>93.299999999999955</v>
      </c>
      <c r="J16" s="26"/>
      <c r="K16" s="18"/>
      <c r="L16">
        <v>10</v>
      </c>
      <c r="M16">
        <v>4</v>
      </c>
      <c r="N16" s="8">
        <f t="shared" si="5"/>
        <v>1.1662499999999993</v>
      </c>
    </row>
    <row r="17" spans="1:14" ht="14.45" x14ac:dyDescent="0.3">
      <c r="A17" s="9" t="s">
        <v>11</v>
      </c>
      <c r="B17" s="23">
        <v>601</v>
      </c>
      <c r="C17" s="7">
        <f t="shared" si="0"/>
        <v>570.95000000000005</v>
      </c>
      <c r="D17" s="8">
        <f t="shared" si="1"/>
        <v>47.579166666666673</v>
      </c>
      <c r="E17" s="7">
        <f t="shared" si="6"/>
        <v>570.95000000000005</v>
      </c>
      <c r="F17" s="28">
        <f>'ORIGEN NIÑO'!S15</f>
        <v>481</v>
      </c>
      <c r="G17" s="7">
        <f t="shared" si="2"/>
        <v>40.083333333333336</v>
      </c>
      <c r="H17" s="6">
        <f t="shared" si="3"/>
        <v>89.950000000000045</v>
      </c>
      <c r="I17" s="6">
        <f t="shared" si="4"/>
        <v>89.950000000000045</v>
      </c>
      <c r="J17" s="26"/>
      <c r="K17" s="18"/>
      <c r="L17">
        <v>5</v>
      </c>
      <c r="M17">
        <v>2</v>
      </c>
      <c r="N17" s="8">
        <f t="shared" si="5"/>
        <v>2.2487500000000011</v>
      </c>
    </row>
    <row r="18" spans="1:14" ht="14.45" x14ac:dyDescent="0.3">
      <c r="A18" s="9" t="s">
        <v>12</v>
      </c>
      <c r="B18" s="23">
        <v>291</v>
      </c>
      <c r="C18" s="7">
        <f t="shared" si="0"/>
        <v>276.45</v>
      </c>
      <c r="D18" s="8">
        <f t="shared" si="1"/>
        <v>23.037499999999998</v>
      </c>
      <c r="E18" s="7">
        <f t="shared" si="6"/>
        <v>276.45</v>
      </c>
      <c r="F18" s="28">
        <f>'ORIGEN NIÑO'!S16</f>
        <v>198</v>
      </c>
      <c r="G18" s="7">
        <f t="shared" si="2"/>
        <v>16.5</v>
      </c>
      <c r="H18" s="6">
        <f t="shared" si="3"/>
        <v>78.449999999999989</v>
      </c>
      <c r="I18" s="6">
        <f t="shared" si="4"/>
        <v>78.449999999999989</v>
      </c>
      <c r="J18" s="26"/>
      <c r="K18" s="18"/>
      <c r="L18">
        <v>2</v>
      </c>
      <c r="M18">
        <v>1</v>
      </c>
      <c r="N18" s="8">
        <f t="shared" si="5"/>
        <v>4.9031249999999993</v>
      </c>
    </row>
    <row r="19" spans="1:14" ht="14.45" x14ac:dyDescent="0.3">
      <c r="A19" s="9" t="s">
        <v>13</v>
      </c>
      <c r="B19" s="23">
        <v>321</v>
      </c>
      <c r="C19" s="7">
        <f t="shared" si="0"/>
        <v>304.95</v>
      </c>
      <c r="D19" s="8">
        <f t="shared" si="1"/>
        <v>25.412499999999998</v>
      </c>
      <c r="E19" s="7">
        <f t="shared" si="6"/>
        <v>304.95</v>
      </c>
      <c r="F19" s="28">
        <f>'ORIGEN NIÑO'!S17</f>
        <v>214</v>
      </c>
      <c r="G19" s="7">
        <f t="shared" si="2"/>
        <v>17.833333333333332</v>
      </c>
      <c r="H19" s="6">
        <f t="shared" si="3"/>
        <v>90.949999999999989</v>
      </c>
      <c r="I19" s="6">
        <f t="shared" si="4"/>
        <v>90.949999999999989</v>
      </c>
      <c r="J19" s="26"/>
      <c r="K19" s="18"/>
      <c r="L19">
        <v>2</v>
      </c>
      <c r="M19">
        <v>1</v>
      </c>
      <c r="N19" s="8">
        <f t="shared" si="5"/>
        <v>5.6843749999999993</v>
      </c>
    </row>
    <row r="20" spans="1:14" ht="14.45" x14ac:dyDescent="0.3">
      <c r="A20" s="9" t="s">
        <v>14</v>
      </c>
      <c r="B20" s="23">
        <v>100</v>
      </c>
      <c r="C20" s="7">
        <f t="shared" si="0"/>
        <v>95</v>
      </c>
      <c r="D20" s="8">
        <f t="shared" si="1"/>
        <v>7.916666666666667</v>
      </c>
      <c r="E20" s="7">
        <f t="shared" si="6"/>
        <v>95</v>
      </c>
      <c r="F20" s="28">
        <f>'ORIGEN NIÑO'!S18</f>
        <v>70</v>
      </c>
      <c r="G20" s="7">
        <f t="shared" si="2"/>
        <v>5.833333333333333</v>
      </c>
      <c r="H20" s="6">
        <f t="shared" si="3"/>
        <v>25</v>
      </c>
      <c r="I20" s="6">
        <f t="shared" si="4"/>
        <v>25</v>
      </c>
      <c r="J20" s="26"/>
      <c r="K20" s="18"/>
      <c r="L20">
        <v>1</v>
      </c>
      <c r="M20">
        <v>1</v>
      </c>
      <c r="N20" s="8">
        <f t="shared" si="5"/>
        <v>3.125</v>
      </c>
    </row>
    <row r="21" spans="1:14" ht="14.45" x14ac:dyDescent="0.3">
      <c r="A21" s="9" t="s">
        <v>15</v>
      </c>
      <c r="B21" s="23">
        <v>115</v>
      </c>
      <c r="C21" s="7">
        <f t="shared" si="0"/>
        <v>109.25</v>
      </c>
      <c r="D21" s="8">
        <f t="shared" si="1"/>
        <v>9.1041666666666661</v>
      </c>
      <c r="E21" s="7">
        <f t="shared" si="6"/>
        <v>109.25</v>
      </c>
      <c r="F21" s="28">
        <f>'ORIGEN NIÑO'!S19</f>
        <v>73</v>
      </c>
      <c r="G21" s="7">
        <f t="shared" si="2"/>
        <v>6.083333333333333</v>
      </c>
      <c r="H21" s="6">
        <f t="shared" si="3"/>
        <v>36.25</v>
      </c>
      <c r="I21" s="6">
        <f t="shared" si="4"/>
        <v>36.25</v>
      </c>
      <c r="J21" s="26"/>
      <c r="K21" s="18"/>
      <c r="L21">
        <v>1</v>
      </c>
      <c r="M21">
        <v>1</v>
      </c>
      <c r="N21" s="8">
        <f t="shared" si="5"/>
        <v>4.53125</v>
      </c>
    </row>
    <row r="22" spans="1:14" ht="14.45" x14ac:dyDescent="0.3">
      <c r="A22" s="9" t="s">
        <v>16</v>
      </c>
      <c r="B22" s="23">
        <v>96</v>
      </c>
      <c r="C22" s="7">
        <f t="shared" si="0"/>
        <v>91.2</v>
      </c>
      <c r="D22" s="8">
        <f t="shared" si="1"/>
        <v>7.6000000000000005</v>
      </c>
      <c r="E22" s="7">
        <f t="shared" si="6"/>
        <v>91.2</v>
      </c>
      <c r="F22" s="28">
        <f>'ORIGEN NIÑO'!S20</f>
        <v>77</v>
      </c>
      <c r="G22" s="7">
        <f t="shared" si="2"/>
        <v>6.416666666666667</v>
      </c>
      <c r="H22" s="6">
        <f t="shared" si="3"/>
        <v>14.200000000000003</v>
      </c>
      <c r="I22" s="6">
        <f t="shared" si="4"/>
        <v>14.200000000000003</v>
      </c>
      <c r="J22" s="26"/>
      <c r="K22" s="18"/>
      <c r="L22">
        <v>1</v>
      </c>
      <c r="M22">
        <v>1</v>
      </c>
      <c r="N22" s="8">
        <f t="shared" si="5"/>
        <v>1.7750000000000004</v>
      </c>
    </row>
    <row r="23" spans="1:14" ht="14.45" x14ac:dyDescent="0.3">
      <c r="A23" s="9" t="s">
        <v>17</v>
      </c>
      <c r="B23" s="23">
        <v>272</v>
      </c>
      <c r="C23" s="7">
        <f t="shared" si="0"/>
        <v>258.39999999999998</v>
      </c>
      <c r="D23" s="8">
        <f t="shared" si="1"/>
        <v>21.533333333333331</v>
      </c>
      <c r="E23" s="7">
        <f t="shared" si="6"/>
        <v>258.39999999999998</v>
      </c>
      <c r="F23" s="28">
        <f>'ORIGEN NIÑO'!S21</f>
        <v>283</v>
      </c>
      <c r="G23" s="7">
        <f t="shared" si="2"/>
        <v>23.583333333333332</v>
      </c>
      <c r="H23" s="6">
        <f t="shared" si="3"/>
        <v>-24.600000000000023</v>
      </c>
      <c r="I23" s="6">
        <f t="shared" si="4"/>
        <v>-24.600000000000023</v>
      </c>
      <c r="J23" s="26"/>
      <c r="K23" s="18"/>
      <c r="L23">
        <v>2</v>
      </c>
      <c r="M23">
        <v>1</v>
      </c>
      <c r="N23" s="8">
        <f t="shared" si="5"/>
        <v>-1.5375000000000014</v>
      </c>
    </row>
    <row r="24" spans="1:14" ht="14.45" x14ac:dyDescent="0.3">
      <c r="A24" s="9" t="s">
        <v>18</v>
      </c>
      <c r="B24" s="23">
        <v>622</v>
      </c>
      <c r="C24" s="7">
        <f t="shared" si="0"/>
        <v>590.9</v>
      </c>
      <c r="D24" s="8">
        <f t="shared" si="1"/>
        <v>49.241666666666667</v>
      </c>
      <c r="E24" s="7">
        <f t="shared" si="6"/>
        <v>590.9</v>
      </c>
      <c r="F24" s="28">
        <f>'ORIGEN NIÑO'!S22</f>
        <v>465</v>
      </c>
      <c r="G24" s="7">
        <f t="shared" si="2"/>
        <v>38.75</v>
      </c>
      <c r="H24" s="6">
        <f t="shared" si="3"/>
        <v>125.89999999999998</v>
      </c>
      <c r="I24" s="6">
        <f t="shared" si="4"/>
        <v>125.89999999999998</v>
      </c>
      <c r="J24" s="26"/>
      <c r="K24" s="18"/>
      <c r="L24">
        <v>4</v>
      </c>
      <c r="M24">
        <v>2</v>
      </c>
      <c r="N24" s="8">
        <f t="shared" si="5"/>
        <v>3.9343749999999993</v>
      </c>
    </row>
    <row r="25" spans="1:14" ht="14.45" x14ac:dyDescent="0.3">
      <c r="A25" s="9" t="s">
        <v>19</v>
      </c>
      <c r="B25" s="23">
        <v>555</v>
      </c>
      <c r="C25" s="7">
        <f t="shared" si="0"/>
        <v>527.25</v>
      </c>
      <c r="D25" s="8">
        <f t="shared" si="1"/>
        <v>43.9375</v>
      </c>
      <c r="E25" s="7">
        <f t="shared" si="6"/>
        <v>527.25</v>
      </c>
      <c r="F25" s="28">
        <f>'ORIGEN NIÑO'!S23</f>
        <v>336</v>
      </c>
      <c r="G25" s="7">
        <f t="shared" si="2"/>
        <v>28</v>
      </c>
      <c r="H25" s="6">
        <f t="shared" si="3"/>
        <v>191.25</v>
      </c>
      <c r="I25" s="6">
        <f t="shared" si="4"/>
        <v>191.25</v>
      </c>
      <c r="J25" s="26"/>
      <c r="K25" s="18"/>
      <c r="L25">
        <v>3</v>
      </c>
      <c r="M25">
        <v>1</v>
      </c>
      <c r="N25" s="8">
        <f t="shared" si="5"/>
        <v>7.96875</v>
      </c>
    </row>
    <row r="26" spans="1:14" ht="14.45" x14ac:dyDescent="0.3">
      <c r="A26" s="9" t="s">
        <v>20</v>
      </c>
      <c r="B26" s="23">
        <v>440</v>
      </c>
      <c r="C26" s="7">
        <f t="shared" si="0"/>
        <v>418</v>
      </c>
      <c r="D26" s="8">
        <f t="shared" si="1"/>
        <v>34.833333333333336</v>
      </c>
      <c r="E26" s="7">
        <f t="shared" si="6"/>
        <v>418</v>
      </c>
      <c r="F26" s="28">
        <f>'ORIGEN NIÑO'!S24</f>
        <v>336</v>
      </c>
      <c r="G26" s="7">
        <f t="shared" si="2"/>
        <v>28</v>
      </c>
      <c r="H26" s="6">
        <f t="shared" si="3"/>
        <v>82</v>
      </c>
      <c r="I26" s="6">
        <f t="shared" si="4"/>
        <v>82</v>
      </c>
      <c r="J26" s="26"/>
      <c r="K26" s="18"/>
      <c r="L26">
        <v>2</v>
      </c>
      <c r="M26">
        <v>1</v>
      </c>
      <c r="N26" s="8">
        <f t="shared" si="5"/>
        <v>5.125</v>
      </c>
    </row>
    <row r="27" spans="1:14" ht="14.45" x14ac:dyDescent="0.3">
      <c r="A27" s="9" t="s">
        <v>21</v>
      </c>
      <c r="B27" s="23">
        <v>3753</v>
      </c>
      <c r="C27" s="7">
        <f t="shared" si="0"/>
        <v>3565.35</v>
      </c>
      <c r="D27" s="8">
        <f t="shared" si="1"/>
        <v>297.11250000000001</v>
      </c>
      <c r="E27" s="7">
        <f t="shared" si="6"/>
        <v>3565.3500000000004</v>
      </c>
      <c r="F27" s="28">
        <f>'ORIGEN NIÑO'!S25</f>
        <v>2602</v>
      </c>
      <c r="G27" s="7">
        <f t="shared" si="2"/>
        <v>216.83333333333334</v>
      </c>
      <c r="H27" s="6">
        <f t="shared" si="3"/>
        <v>963.35000000000036</v>
      </c>
      <c r="I27" s="6">
        <f t="shared" si="4"/>
        <v>963.35000000000036</v>
      </c>
      <c r="J27" s="26"/>
      <c r="K27" s="18"/>
      <c r="L27">
        <v>10</v>
      </c>
      <c r="M27">
        <v>10</v>
      </c>
      <c r="N27" s="8">
        <f t="shared" si="5"/>
        <v>12.041875000000005</v>
      </c>
    </row>
    <row r="28" spans="1:14" ht="14.45" x14ac:dyDescent="0.3">
      <c r="A28" s="9" t="s">
        <v>22</v>
      </c>
      <c r="B28" s="23">
        <v>3767</v>
      </c>
      <c r="C28" s="7">
        <f t="shared" si="0"/>
        <v>3578.65</v>
      </c>
      <c r="D28" s="8">
        <f t="shared" si="1"/>
        <v>298.22083333333336</v>
      </c>
      <c r="E28" s="7">
        <f t="shared" si="6"/>
        <v>3578.6500000000005</v>
      </c>
      <c r="F28" s="28">
        <f>'ORIGEN NIÑO'!S26</f>
        <v>2666</v>
      </c>
      <c r="G28" s="7">
        <f t="shared" si="2"/>
        <v>222.16666666666666</v>
      </c>
      <c r="H28" s="6">
        <f t="shared" si="3"/>
        <v>912.65000000000055</v>
      </c>
      <c r="I28" s="6">
        <f t="shared" si="4"/>
        <v>912.65000000000055</v>
      </c>
      <c r="J28" s="26"/>
      <c r="K28" s="18"/>
      <c r="L28">
        <v>10</v>
      </c>
      <c r="M28">
        <v>10</v>
      </c>
      <c r="N28" s="8">
        <f t="shared" si="5"/>
        <v>11.408125000000007</v>
      </c>
    </row>
    <row r="29" spans="1:14" ht="14.45" x14ac:dyDescent="0.3">
      <c r="A29" s="9" t="s">
        <v>23</v>
      </c>
      <c r="B29" s="23">
        <v>557</v>
      </c>
      <c r="C29" s="7">
        <f t="shared" si="0"/>
        <v>529.15</v>
      </c>
      <c r="D29" s="8">
        <f t="shared" si="1"/>
        <v>44.095833333333331</v>
      </c>
      <c r="E29" s="7">
        <f t="shared" si="6"/>
        <v>529.15</v>
      </c>
      <c r="F29" s="28">
        <f>'ORIGEN NIÑO'!S27</f>
        <v>314</v>
      </c>
      <c r="G29" s="7">
        <f t="shared" si="2"/>
        <v>26.166666666666668</v>
      </c>
      <c r="H29" s="6">
        <f t="shared" si="3"/>
        <v>215.14999999999998</v>
      </c>
      <c r="I29" s="6">
        <f t="shared" si="4"/>
        <v>215.14999999999998</v>
      </c>
      <c r="J29" s="26"/>
      <c r="K29" s="18"/>
      <c r="L29">
        <v>3</v>
      </c>
      <c r="M29">
        <v>2</v>
      </c>
      <c r="N29" s="8">
        <f t="shared" si="5"/>
        <v>8.9645833333333318</v>
      </c>
    </row>
    <row r="30" spans="1:14" ht="14.45" x14ac:dyDescent="0.3">
      <c r="A30" s="9" t="s">
        <v>24</v>
      </c>
      <c r="B30" s="23">
        <v>542</v>
      </c>
      <c r="C30" s="7">
        <f t="shared" si="0"/>
        <v>514.9</v>
      </c>
      <c r="D30" s="8">
        <f t="shared" si="1"/>
        <v>42.908333333333331</v>
      </c>
      <c r="E30" s="7">
        <f t="shared" si="6"/>
        <v>514.9</v>
      </c>
      <c r="F30" s="28">
        <f>'ORIGEN NIÑO'!S28</f>
        <v>234</v>
      </c>
      <c r="G30" s="7">
        <f t="shared" si="2"/>
        <v>19.5</v>
      </c>
      <c r="H30" s="6">
        <f t="shared" si="3"/>
        <v>280.89999999999998</v>
      </c>
      <c r="I30" s="6">
        <f t="shared" si="4"/>
        <v>280.89999999999998</v>
      </c>
      <c r="J30" s="26"/>
      <c r="K30" s="18"/>
      <c r="L30">
        <v>2</v>
      </c>
      <c r="M30">
        <v>2</v>
      </c>
      <c r="N30" s="8">
        <f t="shared" si="5"/>
        <v>17.556249999999999</v>
      </c>
    </row>
    <row r="31" spans="1:14" ht="14.45" x14ac:dyDescent="0.3">
      <c r="A31" s="9" t="s">
        <v>25</v>
      </c>
      <c r="B31" s="23">
        <v>280</v>
      </c>
      <c r="C31" s="7">
        <f t="shared" si="0"/>
        <v>266</v>
      </c>
      <c r="D31" s="8">
        <f t="shared" si="1"/>
        <v>22.166666666666668</v>
      </c>
      <c r="E31" s="7">
        <f t="shared" si="6"/>
        <v>266</v>
      </c>
      <c r="F31" s="28">
        <f>'ORIGEN NIÑO'!S29</f>
        <v>230</v>
      </c>
      <c r="G31" s="7">
        <f t="shared" si="2"/>
        <v>19.166666666666668</v>
      </c>
      <c r="H31" s="6">
        <f t="shared" si="3"/>
        <v>36</v>
      </c>
      <c r="I31" s="6">
        <f t="shared" si="4"/>
        <v>36</v>
      </c>
      <c r="J31" s="26"/>
      <c r="K31" s="18"/>
      <c r="L31">
        <v>4</v>
      </c>
      <c r="M31">
        <v>2</v>
      </c>
      <c r="N31" s="8">
        <f t="shared" si="5"/>
        <v>1.125</v>
      </c>
    </row>
    <row r="32" spans="1:14" ht="14.45" x14ac:dyDescent="0.3">
      <c r="A32" s="9" t="s">
        <v>26</v>
      </c>
      <c r="B32" s="23">
        <v>1319</v>
      </c>
      <c r="C32" s="7">
        <f t="shared" si="0"/>
        <v>1253.05</v>
      </c>
      <c r="D32" s="8">
        <f t="shared" si="1"/>
        <v>104.42083333333333</v>
      </c>
      <c r="E32" s="7">
        <f t="shared" si="6"/>
        <v>1253.05</v>
      </c>
      <c r="F32" s="28">
        <f>'ORIGEN NIÑO'!S30</f>
        <v>849</v>
      </c>
      <c r="G32" s="7">
        <f t="shared" si="2"/>
        <v>70.75</v>
      </c>
      <c r="H32" s="6">
        <f t="shared" si="3"/>
        <v>404.04999999999995</v>
      </c>
      <c r="I32" s="6">
        <f t="shared" si="4"/>
        <v>404.04999999999995</v>
      </c>
      <c r="J32" s="26"/>
      <c r="K32" s="18"/>
      <c r="L32">
        <v>6</v>
      </c>
      <c r="M32">
        <v>4</v>
      </c>
      <c r="N32" s="8">
        <f t="shared" si="5"/>
        <v>8.4177083333333318</v>
      </c>
    </row>
    <row r="33" spans="1:14" ht="14.45" x14ac:dyDescent="0.3">
      <c r="A33" s="9" t="s">
        <v>27</v>
      </c>
      <c r="B33" s="23">
        <v>474</v>
      </c>
      <c r="C33" s="7">
        <f t="shared" si="0"/>
        <v>450.3</v>
      </c>
      <c r="D33" s="8">
        <f t="shared" si="1"/>
        <v>37.524999999999999</v>
      </c>
      <c r="E33" s="7">
        <f t="shared" si="6"/>
        <v>450.29999999999995</v>
      </c>
      <c r="F33" s="28">
        <f>'ORIGEN NIÑO'!S31</f>
        <v>348</v>
      </c>
      <c r="G33" s="7">
        <f t="shared" si="2"/>
        <v>29</v>
      </c>
      <c r="H33" s="6">
        <f t="shared" si="3"/>
        <v>102.29999999999995</v>
      </c>
      <c r="I33" s="6">
        <f t="shared" si="4"/>
        <v>102.29999999999995</v>
      </c>
      <c r="J33" s="26"/>
      <c r="K33" s="18"/>
      <c r="L33">
        <v>2</v>
      </c>
      <c r="M33">
        <v>1</v>
      </c>
      <c r="N33" s="8">
        <f t="shared" si="5"/>
        <v>6.3937499999999972</v>
      </c>
    </row>
    <row r="34" spans="1:14" ht="14.45" x14ac:dyDescent="0.3">
      <c r="A34" s="9" t="s">
        <v>28</v>
      </c>
      <c r="B34" s="23">
        <v>8</v>
      </c>
      <c r="C34" s="7">
        <f t="shared" si="0"/>
        <v>7.6</v>
      </c>
      <c r="D34" s="8">
        <f t="shared" si="1"/>
        <v>0.6333333333333333</v>
      </c>
      <c r="E34" s="7">
        <f t="shared" si="6"/>
        <v>7.6</v>
      </c>
      <c r="F34" s="28">
        <f>'ORIGEN NIÑO'!S32</f>
        <v>8</v>
      </c>
      <c r="G34" s="7">
        <f t="shared" si="2"/>
        <v>0.66666666666666663</v>
      </c>
      <c r="H34" s="6">
        <f t="shared" si="3"/>
        <v>-0.40000000000000036</v>
      </c>
      <c r="I34" s="6">
        <f t="shared" si="4"/>
        <v>-0.40000000000000036</v>
      </c>
      <c r="J34" s="26"/>
      <c r="K34" s="18"/>
      <c r="L34">
        <v>1</v>
      </c>
      <c r="M34">
        <v>1</v>
      </c>
      <c r="N34" s="8">
        <f t="shared" si="5"/>
        <v>-5.0000000000000044E-2</v>
      </c>
    </row>
    <row r="35" spans="1:14" ht="14.45" x14ac:dyDescent="0.3">
      <c r="A35" s="9" t="s">
        <v>30</v>
      </c>
      <c r="B35" s="23">
        <v>28260</v>
      </c>
      <c r="C35" s="7">
        <f t="shared" si="0"/>
        <v>26847</v>
      </c>
      <c r="D35" s="8">
        <f t="shared" si="1"/>
        <v>2237.25</v>
      </c>
      <c r="E35" s="7">
        <f>D35*$E$4</f>
        <v>26847</v>
      </c>
      <c r="F35" s="28">
        <f>'ORIGEN NIÑO'!S33</f>
        <v>21845</v>
      </c>
      <c r="G35" s="7">
        <f t="shared" si="2"/>
        <v>1820.4166666666667</v>
      </c>
      <c r="H35" s="6">
        <f>E35-F35</f>
        <v>5002</v>
      </c>
      <c r="I35" s="6">
        <f>H35+(D35*$H$4)</f>
        <v>5002</v>
      </c>
      <c r="J35" s="26"/>
      <c r="K35" s="18"/>
      <c r="L35">
        <v>150</v>
      </c>
      <c r="M35">
        <v>68</v>
      </c>
      <c r="N35" s="8">
        <f t="shared" si="5"/>
        <v>4.168333333333333</v>
      </c>
    </row>
    <row r="38" spans="1:14" x14ac:dyDescent="0.25">
      <c r="A38" s="11" t="s">
        <v>33</v>
      </c>
    </row>
    <row r="40" spans="1:14" ht="43.15" x14ac:dyDescent="0.3">
      <c r="A40" s="3" t="s">
        <v>29</v>
      </c>
      <c r="B40" s="3" t="s">
        <v>3</v>
      </c>
      <c r="C40" s="4" t="s">
        <v>52</v>
      </c>
      <c r="D40" s="3" t="s">
        <v>31</v>
      </c>
      <c r="E40" s="4" t="s">
        <v>69</v>
      </c>
      <c r="F40" s="4" t="s">
        <v>68</v>
      </c>
      <c r="G40" s="4" t="s">
        <v>61</v>
      </c>
      <c r="H40" s="3" t="s">
        <v>32</v>
      </c>
      <c r="I40" s="4" t="s">
        <v>66</v>
      </c>
      <c r="J40" s="20"/>
      <c r="L40" s="4" t="s">
        <v>51</v>
      </c>
      <c r="M40" s="4" t="s">
        <v>54</v>
      </c>
      <c r="N40" s="4" t="s">
        <v>53</v>
      </c>
    </row>
    <row r="41" spans="1:14" ht="14.45" x14ac:dyDescent="0.3">
      <c r="A41" s="9" t="s">
        <v>4</v>
      </c>
      <c r="B41" s="23">
        <v>10215</v>
      </c>
      <c r="C41" s="7">
        <f>95*B41/100</f>
        <v>9704.25</v>
      </c>
      <c r="D41" s="7">
        <f>C41/12</f>
        <v>808.6875</v>
      </c>
      <c r="E41" s="7">
        <f>D41*$E$4</f>
        <v>9704.25</v>
      </c>
      <c r="F41" s="28">
        <f>'ORIGEN NIÑO'!W8</f>
        <v>8796</v>
      </c>
      <c r="G41" s="7">
        <f>F41/$E$4</f>
        <v>733</v>
      </c>
      <c r="H41" s="6">
        <f>E41-F41</f>
        <v>908.25</v>
      </c>
      <c r="I41" s="6">
        <f>H41+(D41*$H$4)</f>
        <v>908.25</v>
      </c>
      <c r="J41" s="26"/>
      <c r="L41">
        <v>32</v>
      </c>
      <c r="M41">
        <v>8</v>
      </c>
      <c r="N41" s="8">
        <f>(I41/M41)/8</f>
        <v>14.19140625</v>
      </c>
    </row>
    <row r="42" spans="1:14" ht="14.45" x14ac:dyDescent="0.3">
      <c r="A42" s="9" t="s">
        <v>5</v>
      </c>
      <c r="B42" s="23">
        <v>2696</v>
      </c>
      <c r="C42" s="7">
        <f t="shared" ref="C42:C66" si="7">95*B42/100</f>
        <v>2561.1999999999998</v>
      </c>
      <c r="D42" s="7">
        <f t="shared" ref="D42:D66" si="8">C42/12</f>
        <v>213.43333333333331</v>
      </c>
      <c r="E42" s="7">
        <f t="shared" ref="E42:E66" si="9">D42*$E$4</f>
        <v>2561.1999999999998</v>
      </c>
      <c r="F42" s="28">
        <f>'ORIGEN NIÑO'!W9</f>
        <v>1527</v>
      </c>
      <c r="G42" s="7">
        <f t="shared" ref="G42:G66" si="10">F42/$E$4</f>
        <v>127.25</v>
      </c>
      <c r="H42" s="6">
        <f t="shared" ref="H42:H66" si="11">E42-F42</f>
        <v>1034.1999999999998</v>
      </c>
      <c r="I42" s="6">
        <f t="shared" ref="I42:I66" si="12">H42+(D42*$H$4)</f>
        <v>1034.1999999999998</v>
      </c>
      <c r="J42" s="26"/>
      <c r="L42">
        <v>14</v>
      </c>
      <c r="M42">
        <v>4</v>
      </c>
      <c r="N42" s="8">
        <f t="shared" ref="N42:N66" si="13">(I42/L42)/8</f>
        <v>9.233928571428569</v>
      </c>
    </row>
    <row r="43" spans="1:14" ht="14.45" x14ac:dyDescent="0.3">
      <c r="A43" s="9" t="s">
        <v>6</v>
      </c>
      <c r="B43" s="23">
        <v>3635</v>
      </c>
      <c r="C43" s="7">
        <f t="shared" si="7"/>
        <v>3453.25</v>
      </c>
      <c r="D43" s="7">
        <f t="shared" si="8"/>
        <v>287.77083333333331</v>
      </c>
      <c r="E43" s="7">
        <f t="shared" si="9"/>
        <v>3453.25</v>
      </c>
      <c r="F43" s="28">
        <f>'ORIGEN NIÑO'!W10</f>
        <v>1617</v>
      </c>
      <c r="G43" s="7">
        <f t="shared" si="10"/>
        <v>134.75</v>
      </c>
      <c r="H43" s="6">
        <f t="shared" si="11"/>
        <v>1836.25</v>
      </c>
      <c r="I43" s="6">
        <f t="shared" si="12"/>
        <v>1836.25</v>
      </c>
      <c r="J43" s="26"/>
      <c r="L43">
        <v>20</v>
      </c>
      <c r="M43">
        <v>4</v>
      </c>
      <c r="N43" s="8">
        <f t="shared" si="13"/>
        <v>11.4765625</v>
      </c>
    </row>
    <row r="44" spans="1:14" ht="14.45" x14ac:dyDescent="0.3">
      <c r="A44" s="9" t="s">
        <v>7</v>
      </c>
      <c r="B44" s="23">
        <v>242</v>
      </c>
      <c r="C44" s="7">
        <f t="shared" si="7"/>
        <v>229.9</v>
      </c>
      <c r="D44" s="7">
        <f t="shared" si="8"/>
        <v>19.158333333333335</v>
      </c>
      <c r="E44" s="7">
        <f t="shared" si="9"/>
        <v>229.90000000000003</v>
      </c>
      <c r="F44" s="28">
        <f>'ORIGEN NIÑO'!W11</f>
        <v>125</v>
      </c>
      <c r="G44" s="7">
        <f t="shared" si="10"/>
        <v>10.416666666666666</v>
      </c>
      <c r="H44" s="6">
        <f t="shared" si="11"/>
        <v>104.90000000000003</v>
      </c>
      <c r="I44" s="6">
        <f t="shared" si="12"/>
        <v>104.90000000000003</v>
      </c>
      <c r="J44" s="26"/>
      <c r="L44">
        <v>3</v>
      </c>
      <c r="M44">
        <v>1</v>
      </c>
      <c r="N44" s="8">
        <f t="shared" si="13"/>
        <v>4.3708333333333345</v>
      </c>
    </row>
    <row r="45" spans="1:14" ht="14.45" x14ac:dyDescent="0.3">
      <c r="A45" s="9" t="s">
        <v>8</v>
      </c>
      <c r="B45" s="23">
        <v>897</v>
      </c>
      <c r="C45" s="7">
        <f t="shared" si="7"/>
        <v>852.15</v>
      </c>
      <c r="D45" s="7">
        <f t="shared" si="8"/>
        <v>71.012500000000003</v>
      </c>
      <c r="E45" s="7">
        <f t="shared" si="9"/>
        <v>852.15000000000009</v>
      </c>
      <c r="F45" s="28">
        <f>'ORIGEN NIÑO'!W12</f>
        <v>452</v>
      </c>
      <c r="G45" s="7">
        <f t="shared" si="10"/>
        <v>37.666666666666664</v>
      </c>
      <c r="H45" s="6">
        <f t="shared" si="11"/>
        <v>400.15000000000009</v>
      </c>
      <c r="I45" s="6">
        <f t="shared" si="12"/>
        <v>400.15000000000009</v>
      </c>
      <c r="J45" s="26"/>
      <c r="L45">
        <v>6</v>
      </c>
      <c r="M45">
        <v>2</v>
      </c>
      <c r="N45" s="8">
        <f t="shared" si="13"/>
        <v>8.3364583333333346</v>
      </c>
    </row>
    <row r="46" spans="1:14" ht="14.45" x14ac:dyDescent="0.3">
      <c r="A46" s="9" t="s">
        <v>9</v>
      </c>
      <c r="B46" s="23">
        <v>645</v>
      </c>
      <c r="C46" s="7">
        <f t="shared" si="7"/>
        <v>612.75</v>
      </c>
      <c r="D46" s="7">
        <f t="shared" si="8"/>
        <v>51.0625</v>
      </c>
      <c r="E46" s="7">
        <f t="shared" si="9"/>
        <v>612.75</v>
      </c>
      <c r="F46" s="28">
        <f>'ORIGEN NIÑO'!W13</f>
        <v>358</v>
      </c>
      <c r="G46" s="7">
        <f t="shared" si="10"/>
        <v>29.833333333333332</v>
      </c>
      <c r="H46" s="6">
        <f t="shared" si="11"/>
        <v>254.75</v>
      </c>
      <c r="I46" s="6">
        <f t="shared" si="12"/>
        <v>254.75</v>
      </c>
      <c r="J46" s="26"/>
      <c r="L46">
        <v>4</v>
      </c>
      <c r="M46">
        <v>1</v>
      </c>
      <c r="N46" s="8">
        <f t="shared" si="13"/>
        <v>7.9609375</v>
      </c>
    </row>
    <row r="47" spans="1:14" ht="14.45" x14ac:dyDescent="0.3">
      <c r="A47" s="9" t="s">
        <v>10</v>
      </c>
      <c r="B47" s="23">
        <v>1598</v>
      </c>
      <c r="C47" s="7">
        <f t="shared" si="7"/>
        <v>1518.1</v>
      </c>
      <c r="D47" s="7">
        <f t="shared" si="8"/>
        <v>126.50833333333333</v>
      </c>
      <c r="E47" s="7">
        <f t="shared" si="9"/>
        <v>1518.1</v>
      </c>
      <c r="F47" s="28">
        <f>'ORIGEN NIÑO'!W14</f>
        <v>1371</v>
      </c>
      <c r="G47" s="7">
        <f t="shared" si="10"/>
        <v>114.25</v>
      </c>
      <c r="H47" s="6">
        <f t="shared" si="11"/>
        <v>147.09999999999991</v>
      </c>
      <c r="I47" s="6">
        <f t="shared" si="12"/>
        <v>147.09999999999991</v>
      </c>
      <c r="J47" s="26"/>
      <c r="L47">
        <v>10</v>
      </c>
      <c r="M47">
        <v>4</v>
      </c>
      <c r="N47" s="8">
        <f t="shared" si="13"/>
        <v>1.8387499999999988</v>
      </c>
    </row>
    <row r="48" spans="1:14" ht="14.45" x14ac:dyDescent="0.3">
      <c r="A48" s="9" t="s">
        <v>11</v>
      </c>
      <c r="B48" s="23">
        <v>938</v>
      </c>
      <c r="C48" s="7">
        <f t="shared" si="7"/>
        <v>891.1</v>
      </c>
      <c r="D48" s="7">
        <f t="shared" si="8"/>
        <v>74.25833333333334</v>
      </c>
      <c r="E48" s="7">
        <f t="shared" si="9"/>
        <v>891.10000000000014</v>
      </c>
      <c r="F48" s="28">
        <f>'ORIGEN NIÑO'!W15</f>
        <v>617</v>
      </c>
      <c r="G48" s="7">
        <f t="shared" si="10"/>
        <v>51.416666666666664</v>
      </c>
      <c r="H48" s="6">
        <f t="shared" si="11"/>
        <v>274.10000000000014</v>
      </c>
      <c r="I48" s="6">
        <f t="shared" si="12"/>
        <v>274.10000000000014</v>
      </c>
      <c r="J48" s="26"/>
      <c r="L48">
        <v>5</v>
      </c>
      <c r="M48">
        <v>2</v>
      </c>
      <c r="N48" s="8">
        <f t="shared" si="13"/>
        <v>6.8525000000000036</v>
      </c>
    </row>
    <row r="49" spans="1:14" ht="14.45" x14ac:dyDescent="0.3">
      <c r="A49" s="9" t="s">
        <v>12</v>
      </c>
      <c r="B49" s="23">
        <v>431</v>
      </c>
      <c r="C49" s="7">
        <f t="shared" si="7"/>
        <v>409.45</v>
      </c>
      <c r="D49" s="7">
        <f t="shared" si="8"/>
        <v>34.12083333333333</v>
      </c>
      <c r="E49" s="7">
        <f t="shared" si="9"/>
        <v>409.44999999999993</v>
      </c>
      <c r="F49" s="28">
        <f>'ORIGEN NIÑO'!W16</f>
        <v>303</v>
      </c>
      <c r="G49" s="7">
        <f t="shared" si="10"/>
        <v>25.25</v>
      </c>
      <c r="H49" s="6">
        <f t="shared" si="11"/>
        <v>106.44999999999993</v>
      </c>
      <c r="I49" s="6">
        <f t="shared" si="12"/>
        <v>106.44999999999993</v>
      </c>
      <c r="J49" s="26"/>
      <c r="L49">
        <v>2</v>
      </c>
      <c r="M49">
        <v>1</v>
      </c>
      <c r="N49" s="8">
        <f t="shared" si="13"/>
        <v>6.6531249999999957</v>
      </c>
    </row>
    <row r="50" spans="1:14" ht="14.45" x14ac:dyDescent="0.3">
      <c r="A50" s="9" t="s">
        <v>13</v>
      </c>
      <c r="B50" s="23">
        <v>460</v>
      </c>
      <c r="C50" s="7">
        <f t="shared" si="7"/>
        <v>437</v>
      </c>
      <c r="D50" s="7">
        <f t="shared" si="8"/>
        <v>36.416666666666664</v>
      </c>
      <c r="E50" s="7">
        <f t="shared" si="9"/>
        <v>437</v>
      </c>
      <c r="F50" s="28">
        <f>'ORIGEN NIÑO'!W17</f>
        <v>250</v>
      </c>
      <c r="G50" s="7">
        <f t="shared" si="10"/>
        <v>20.833333333333332</v>
      </c>
      <c r="H50" s="6">
        <f t="shared" si="11"/>
        <v>187</v>
      </c>
      <c r="I50" s="6">
        <f t="shared" si="12"/>
        <v>187</v>
      </c>
      <c r="J50" s="26"/>
      <c r="L50">
        <v>2</v>
      </c>
      <c r="M50">
        <v>1</v>
      </c>
      <c r="N50" s="8">
        <f t="shared" si="13"/>
        <v>11.6875</v>
      </c>
    </row>
    <row r="51" spans="1:14" ht="14.45" x14ac:dyDescent="0.3">
      <c r="A51" s="9" t="s">
        <v>14</v>
      </c>
      <c r="B51" s="23">
        <v>216</v>
      </c>
      <c r="C51" s="7">
        <f t="shared" si="7"/>
        <v>205.2</v>
      </c>
      <c r="D51" s="7">
        <f t="shared" si="8"/>
        <v>17.099999999999998</v>
      </c>
      <c r="E51" s="7">
        <f t="shared" si="9"/>
        <v>205.2</v>
      </c>
      <c r="F51" s="28">
        <f>'ORIGEN NIÑO'!W18</f>
        <v>148</v>
      </c>
      <c r="G51" s="7">
        <f t="shared" si="10"/>
        <v>12.333333333333334</v>
      </c>
      <c r="H51" s="6">
        <f t="shared" si="11"/>
        <v>57.199999999999989</v>
      </c>
      <c r="I51" s="6">
        <f t="shared" si="12"/>
        <v>57.199999999999989</v>
      </c>
      <c r="J51" s="26"/>
      <c r="L51">
        <v>1</v>
      </c>
      <c r="M51">
        <v>1</v>
      </c>
      <c r="N51" s="8">
        <f t="shared" si="13"/>
        <v>7.1499999999999986</v>
      </c>
    </row>
    <row r="52" spans="1:14" ht="14.45" x14ac:dyDescent="0.3">
      <c r="A52" s="9" t="s">
        <v>15</v>
      </c>
      <c r="B52" s="23">
        <v>150</v>
      </c>
      <c r="C52" s="7">
        <f t="shared" si="7"/>
        <v>142.5</v>
      </c>
      <c r="D52" s="7">
        <f t="shared" si="8"/>
        <v>11.875</v>
      </c>
      <c r="E52" s="7">
        <f t="shared" si="9"/>
        <v>142.5</v>
      </c>
      <c r="F52" s="28">
        <f>'ORIGEN NIÑO'!W19</f>
        <v>149</v>
      </c>
      <c r="G52" s="7">
        <f t="shared" si="10"/>
        <v>12.416666666666666</v>
      </c>
      <c r="H52" s="6">
        <f t="shared" si="11"/>
        <v>-6.5</v>
      </c>
      <c r="I52" s="6">
        <f t="shared" si="12"/>
        <v>-6.5</v>
      </c>
      <c r="J52" s="26"/>
      <c r="L52">
        <v>1</v>
      </c>
      <c r="M52">
        <v>1</v>
      </c>
      <c r="N52" s="8">
        <f t="shared" si="13"/>
        <v>-0.8125</v>
      </c>
    </row>
    <row r="53" spans="1:14" ht="14.45" x14ac:dyDescent="0.3">
      <c r="A53" s="9" t="s">
        <v>16</v>
      </c>
      <c r="B53" s="23">
        <v>120</v>
      </c>
      <c r="C53" s="7">
        <f t="shared" si="7"/>
        <v>114</v>
      </c>
      <c r="D53" s="7">
        <f t="shared" si="8"/>
        <v>9.5</v>
      </c>
      <c r="E53" s="7">
        <f t="shared" si="9"/>
        <v>114</v>
      </c>
      <c r="F53" s="28">
        <f>'ORIGEN NIÑO'!W20</f>
        <v>104</v>
      </c>
      <c r="G53" s="7">
        <f t="shared" si="10"/>
        <v>8.6666666666666661</v>
      </c>
      <c r="H53" s="6">
        <f t="shared" si="11"/>
        <v>10</v>
      </c>
      <c r="I53" s="6">
        <f t="shared" si="12"/>
        <v>10</v>
      </c>
      <c r="J53" s="26"/>
      <c r="L53">
        <v>1</v>
      </c>
      <c r="M53">
        <v>1</v>
      </c>
      <c r="N53" s="8">
        <f t="shared" si="13"/>
        <v>1.25</v>
      </c>
    </row>
    <row r="54" spans="1:14" ht="14.45" x14ac:dyDescent="0.3">
      <c r="A54" s="9" t="s">
        <v>17</v>
      </c>
      <c r="B54" s="23">
        <v>331</v>
      </c>
      <c r="C54" s="7">
        <f t="shared" si="7"/>
        <v>314.45</v>
      </c>
      <c r="D54" s="7">
        <f t="shared" si="8"/>
        <v>26.204166666666666</v>
      </c>
      <c r="E54" s="7">
        <f t="shared" si="9"/>
        <v>314.45</v>
      </c>
      <c r="F54" s="28">
        <f>'ORIGEN NIÑO'!W21</f>
        <v>329</v>
      </c>
      <c r="G54" s="7">
        <f t="shared" si="10"/>
        <v>27.416666666666668</v>
      </c>
      <c r="H54" s="6">
        <f t="shared" si="11"/>
        <v>-14.550000000000011</v>
      </c>
      <c r="I54" s="6">
        <f t="shared" si="12"/>
        <v>-14.550000000000011</v>
      </c>
      <c r="J54" s="26"/>
      <c r="L54">
        <v>2</v>
      </c>
      <c r="M54">
        <v>1</v>
      </c>
      <c r="N54" s="8">
        <f t="shared" si="13"/>
        <v>-0.90937500000000071</v>
      </c>
    </row>
    <row r="55" spans="1:14" ht="14.45" x14ac:dyDescent="0.3">
      <c r="A55" s="9" t="s">
        <v>18</v>
      </c>
      <c r="B55" s="23">
        <v>754</v>
      </c>
      <c r="C55" s="7">
        <f t="shared" si="7"/>
        <v>716.3</v>
      </c>
      <c r="D55" s="7">
        <f t="shared" si="8"/>
        <v>59.691666666666663</v>
      </c>
      <c r="E55" s="7">
        <f t="shared" si="9"/>
        <v>716.3</v>
      </c>
      <c r="F55" s="28">
        <f>'ORIGEN NIÑO'!W22</f>
        <v>642</v>
      </c>
      <c r="G55" s="7">
        <f t="shared" si="10"/>
        <v>53.5</v>
      </c>
      <c r="H55" s="6">
        <f t="shared" si="11"/>
        <v>74.299999999999955</v>
      </c>
      <c r="I55" s="6">
        <f t="shared" si="12"/>
        <v>74.299999999999955</v>
      </c>
      <c r="J55" s="26"/>
      <c r="L55">
        <v>4</v>
      </c>
      <c r="M55">
        <v>2</v>
      </c>
      <c r="N55" s="8">
        <f t="shared" si="13"/>
        <v>2.3218749999999986</v>
      </c>
    </row>
    <row r="56" spans="1:14" ht="14.45" x14ac:dyDescent="0.3">
      <c r="A56" s="9" t="s">
        <v>19</v>
      </c>
      <c r="B56" s="23">
        <v>842</v>
      </c>
      <c r="C56" s="7">
        <f t="shared" si="7"/>
        <v>799.9</v>
      </c>
      <c r="D56" s="7">
        <f t="shared" si="8"/>
        <v>66.658333333333331</v>
      </c>
      <c r="E56" s="7">
        <f t="shared" si="9"/>
        <v>799.9</v>
      </c>
      <c r="F56" s="28">
        <f>'ORIGEN NIÑO'!W23</f>
        <v>429</v>
      </c>
      <c r="G56" s="7">
        <f t="shared" si="10"/>
        <v>35.75</v>
      </c>
      <c r="H56" s="6">
        <f t="shared" si="11"/>
        <v>370.9</v>
      </c>
      <c r="I56" s="6">
        <f t="shared" si="12"/>
        <v>370.9</v>
      </c>
      <c r="J56" s="26"/>
      <c r="L56">
        <v>3</v>
      </c>
      <c r="M56">
        <v>1</v>
      </c>
      <c r="N56" s="8">
        <f t="shared" si="13"/>
        <v>15.454166666666666</v>
      </c>
    </row>
    <row r="57" spans="1:14" ht="14.45" x14ac:dyDescent="0.3">
      <c r="A57" s="9" t="s">
        <v>20</v>
      </c>
      <c r="B57" s="23">
        <v>529</v>
      </c>
      <c r="C57" s="7">
        <f t="shared" si="7"/>
        <v>502.55</v>
      </c>
      <c r="D57" s="7">
        <f t="shared" si="8"/>
        <v>41.87916666666667</v>
      </c>
      <c r="E57" s="7">
        <f t="shared" si="9"/>
        <v>502.55000000000007</v>
      </c>
      <c r="F57" s="28">
        <f>'ORIGEN NIÑO'!W24</f>
        <v>311</v>
      </c>
      <c r="G57" s="7">
        <f t="shared" si="10"/>
        <v>25.916666666666668</v>
      </c>
      <c r="H57" s="6">
        <f t="shared" si="11"/>
        <v>191.55000000000007</v>
      </c>
      <c r="I57" s="6">
        <f t="shared" si="12"/>
        <v>191.55000000000007</v>
      </c>
      <c r="J57" s="26"/>
      <c r="L57">
        <v>2</v>
      </c>
      <c r="M57">
        <v>1</v>
      </c>
      <c r="N57" s="8">
        <f t="shared" si="13"/>
        <v>11.971875000000004</v>
      </c>
    </row>
    <row r="58" spans="1:14" ht="14.45" x14ac:dyDescent="0.3">
      <c r="A58" s="9" t="s">
        <v>21</v>
      </c>
      <c r="B58" s="23">
        <v>4219</v>
      </c>
      <c r="C58" s="7">
        <f t="shared" si="7"/>
        <v>4008.05</v>
      </c>
      <c r="D58" s="7">
        <f t="shared" si="8"/>
        <v>334.00416666666666</v>
      </c>
      <c r="E58" s="7">
        <f t="shared" si="9"/>
        <v>4008.05</v>
      </c>
      <c r="F58" s="28">
        <f>'ORIGEN NIÑO'!W25</f>
        <v>1786</v>
      </c>
      <c r="G58" s="7">
        <f t="shared" si="10"/>
        <v>148.83333333333334</v>
      </c>
      <c r="H58" s="6">
        <f t="shared" si="11"/>
        <v>2222.0500000000002</v>
      </c>
      <c r="I58" s="6">
        <f t="shared" si="12"/>
        <v>2222.0500000000002</v>
      </c>
      <c r="J58" s="26"/>
      <c r="L58">
        <v>10</v>
      </c>
      <c r="M58">
        <v>10</v>
      </c>
      <c r="N58" s="8">
        <f t="shared" si="13"/>
        <v>27.775625000000002</v>
      </c>
    </row>
    <row r="59" spans="1:14" ht="14.45" x14ac:dyDescent="0.3">
      <c r="A59" s="9" t="s">
        <v>22</v>
      </c>
      <c r="B59" s="23">
        <v>4583</v>
      </c>
      <c r="C59" s="7">
        <f t="shared" si="7"/>
        <v>4353.8500000000004</v>
      </c>
      <c r="D59" s="7">
        <f t="shared" si="8"/>
        <v>362.82083333333338</v>
      </c>
      <c r="E59" s="7">
        <f t="shared" si="9"/>
        <v>4353.8500000000004</v>
      </c>
      <c r="F59" s="28">
        <f>'ORIGEN NIÑO'!W26</f>
        <v>2597</v>
      </c>
      <c r="G59" s="7">
        <f t="shared" si="10"/>
        <v>216.41666666666666</v>
      </c>
      <c r="H59" s="6">
        <f t="shared" si="11"/>
        <v>1756.8500000000004</v>
      </c>
      <c r="I59" s="6">
        <f t="shared" si="12"/>
        <v>1756.8500000000004</v>
      </c>
      <c r="J59" s="26"/>
      <c r="L59">
        <v>10</v>
      </c>
      <c r="M59">
        <v>10</v>
      </c>
      <c r="N59" s="8">
        <f t="shared" si="13"/>
        <v>21.960625000000004</v>
      </c>
    </row>
    <row r="60" spans="1:14" ht="14.45" x14ac:dyDescent="0.3">
      <c r="A60" s="9" t="s">
        <v>23</v>
      </c>
      <c r="B60" s="23">
        <v>709</v>
      </c>
      <c r="C60" s="7">
        <f t="shared" si="7"/>
        <v>673.55</v>
      </c>
      <c r="D60" s="7">
        <f t="shared" si="8"/>
        <v>56.129166666666663</v>
      </c>
      <c r="E60" s="7">
        <f t="shared" si="9"/>
        <v>673.55</v>
      </c>
      <c r="F60" s="28">
        <f>'ORIGEN NIÑO'!W27</f>
        <v>320</v>
      </c>
      <c r="G60" s="7">
        <f t="shared" si="10"/>
        <v>26.666666666666668</v>
      </c>
      <c r="H60" s="6">
        <f t="shared" si="11"/>
        <v>353.54999999999995</v>
      </c>
      <c r="I60" s="6">
        <f t="shared" si="12"/>
        <v>353.54999999999995</v>
      </c>
      <c r="J60" s="26"/>
      <c r="L60">
        <v>3</v>
      </c>
      <c r="M60">
        <v>2</v>
      </c>
      <c r="N60" s="8">
        <f t="shared" si="13"/>
        <v>14.731249999999998</v>
      </c>
    </row>
    <row r="61" spans="1:14" ht="14.45" x14ac:dyDescent="0.3">
      <c r="A61" s="9" t="s">
        <v>24</v>
      </c>
      <c r="B61" s="23">
        <v>781</v>
      </c>
      <c r="C61" s="7">
        <f t="shared" si="7"/>
        <v>741.95</v>
      </c>
      <c r="D61" s="7">
        <f t="shared" si="8"/>
        <v>61.829166666666673</v>
      </c>
      <c r="E61" s="7">
        <f t="shared" si="9"/>
        <v>741.95</v>
      </c>
      <c r="F61" s="28">
        <f>'ORIGEN NIÑO'!W28</f>
        <v>211</v>
      </c>
      <c r="G61" s="7">
        <f t="shared" si="10"/>
        <v>17.583333333333332</v>
      </c>
      <c r="H61" s="6">
        <f t="shared" si="11"/>
        <v>530.95000000000005</v>
      </c>
      <c r="I61" s="6">
        <f t="shared" si="12"/>
        <v>530.95000000000005</v>
      </c>
      <c r="J61" s="26"/>
      <c r="L61">
        <v>2</v>
      </c>
      <c r="M61">
        <v>2</v>
      </c>
      <c r="N61" s="8">
        <f t="shared" si="13"/>
        <v>33.184375000000003</v>
      </c>
    </row>
    <row r="62" spans="1:14" ht="14.45" x14ac:dyDescent="0.3">
      <c r="A62" s="9" t="s">
        <v>25</v>
      </c>
      <c r="B62" s="23">
        <v>336</v>
      </c>
      <c r="C62" s="7">
        <f t="shared" si="7"/>
        <v>319.2</v>
      </c>
      <c r="D62" s="7">
        <f t="shared" si="8"/>
        <v>26.599999999999998</v>
      </c>
      <c r="E62" s="7">
        <f t="shared" si="9"/>
        <v>319.2</v>
      </c>
      <c r="F62" s="28">
        <f>'ORIGEN NIÑO'!W29</f>
        <v>235</v>
      </c>
      <c r="G62" s="7">
        <f t="shared" si="10"/>
        <v>19.583333333333332</v>
      </c>
      <c r="H62" s="6">
        <f t="shared" si="11"/>
        <v>84.199999999999989</v>
      </c>
      <c r="I62" s="6">
        <f t="shared" si="12"/>
        <v>84.199999999999989</v>
      </c>
      <c r="J62" s="26"/>
      <c r="L62">
        <v>4</v>
      </c>
      <c r="M62">
        <v>2</v>
      </c>
      <c r="N62" s="8">
        <f t="shared" si="13"/>
        <v>2.6312499999999996</v>
      </c>
    </row>
    <row r="63" spans="1:14" ht="14.45" x14ac:dyDescent="0.3">
      <c r="A63" s="9" t="s">
        <v>26</v>
      </c>
      <c r="B63" s="23">
        <v>1875</v>
      </c>
      <c r="C63" s="7">
        <f t="shared" si="7"/>
        <v>1781.25</v>
      </c>
      <c r="D63" s="7">
        <f t="shared" si="8"/>
        <v>148.4375</v>
      </c>
      <c r="E63" s="7">
        <f t="shared" si="9"/>
        <v>1781.25</v>
      </c>
      <c r="F63" s="28">
        <f>'ORIGEN NIÑO'!W30</f>
        <v>983</v>
      </c>
      <c r="G63" s="7">
        <f t="shared" si="10"/>
        <v>81.916666666666671</v>
      </c>
      <c r="H63" s="6">
        <f t="shared" si="11"/>
        <v>798.25</v>
      </c>
      <c r="I63" s="6">
        <f t="shared" si="12"/>
        <v>798.25</v>
      </c>
      <c r="J63" s="26"/>
      <c r="L63">
        <v>6</v>
      </c>
      <c r="M63">
        <v>4</v>
      </c>
      <c r="N63" s="8">
        <f t="shared" si="13"/>
        <v>16.630208333333332</v>
      </c>
    </row>
    <row r="64" spans="1:14" ht="14.45" x14ac:dyDescent="0.3">
      <c r="A64" s="9" t="s">
        <v>27</v>
      </c>
      <c r="B64" s="23">
        <v>596</v>
      </c>
      <c r="C64" s="7">
        <f t="shared" si="7"/>
        <v>566.20000000000005</v>
      </c>
      <c r="D64" s="7">
        <f t="shared" si="8"/>
        <v>47.183333333333337</v>
      </c>
      <c r="E64" s="7">
        <f t="shared" si="9"/>
        <v>566.20000000000005</v>
      </c>
      <c r="F64" s="28">
        <f>'ORIGEN NIÑO'!W31</f>
        <v>282</v>
      </c>
      <c r="G64" s="7">
        <f t="shared" si="10"/>
        <v>23.5</v>
      </c>
      <c r="H64" s="6">
        <f t="shared" si="11"/>
        <v>284.20000000000005</v>
      </c>
      <c r="I64" s="6">
        <f t="shared" si="12"/>
        <v>284.20000000000005</v>
      </c>
      <c r="J64" s="26"/>
      <c r="L64">
        <v>2</v>
      </c>
      <c r="M64">
        <v>1</v>
      </c>
      <c r="N64" s="8">
        <f t="shared" si="13"/>
        <v>17.762500000000003</v>
      </c>
    </row>
    <row r="65" spans="1:14" ht="14.45" x14ac:dyDescent="0.3">
      <c r="A65" s="9" t="s">
        <v>28</v>
      </c>
      <c r="B65" s="23">
        <v>21</v>
      </c>
      <c r="C65" s="7">
        <f t="shared" si="7"/>
        <v>19.95</v>
      </c>
      <c r="D65" s="7">
        <f t="shared" si="8"/>
        <v>1.6624999999999999</v>
      </c>
      <c r="E65" s="7">
        <f t="shared" si="9"/>
        <v>19.95</v>
      </c>
      <c r="F65" s="28">
        <f>'ORIGEN NIÑO'!W32</f>
        <v>19</v>
      </c>
      <c r="G65" s="7">
        <f t="shared" si="10"/>
        <v>1.5833333333333333</v>
      </c>
      <c r="H65" s="6">
        <f t="shared" si="11"/>
        <v>0.94999999999999929</v>
      </c>
      <c r="I65" s="6">
        <f t="shared" si="12"/>
        <v>0.94999999999999929</v>
      </c>
      <c r="J65" s="26"/>
      <c r="L65">
        <v>1</v>
      </c>
      <c r="M65">
        <v>1</v>
      </c>
      <c r="N65" s="8">
        <f t="shared" si="13"/>
        <v>0.11874999999999991</v>
      </c>
    </row>
    <row r="66" spans="1:14" ht="14.45" x14ac:dyDescent="0.3">
      <c r="A66" s="9" t="s">
        <v>30</v>
      </c>
      <c r="B66" s="23">
        <v>37819</v>
      </c>
      <c r="C66" s="7">
        <f t="shared" si="7"/>
        <v>35928.050000000003</v>
      </c>
      <c r="D66" s="7">
        <f t="shared" si="8"/>
        <v>2994.0041666666671</v>
      </c>
      <c r="E66" s="7">
        <f t="shared" si="9"/>
        <v>35928.050000000003</v>
      </c>
      <c r="F66" s="28">
        <f>'ORIGEN NIÑO'!W33</f>
        <v>23961</v>
      </c>
      <c r="G66" s="7">
        <f t="shared" si="10"/>
        <v>1996.75</v>
      </c>
      <c r="H66" s="6">
        <f t="shared" si="11"/>
        <v>11967.050000000003</v>
      </c>
      <c r="I66" s="6">
        <f t="shared" si="12"/>
        <v>11967.050000000003</v>
      </c>
      <c r="J66" s="26"/>
      <c r="L66">
        <v>150</v>
      </c>
      <c r="M66">
        <v>68</v>
      </c>
      <c r="N66" s="8">
        <f t="shared" si="13"/>
        <v>9.97254166666667</v>
      </c>
    </row>
    <row r="69" spans="1:14" ht="14.45" x14ac:dyDescent="0.3">
      <c r="A69" s="11" t="s">
        <v>1</v>
      </c>
    </row>
    <row r="71" spans="1:14" ht="43.15" x14ac:dyDescent="0.3">
      <c r="A71" s="3" t="s">
        <v>29</v>
      </c>
      <c r="B71" s="3" t="s">
        <v>3</v>
      </c>
      <c r="C71" s="4" t="s">
        <v>52</v>
      </c>
      <c r="D71" s="3" t="s">
        <v>31</v>
      </c>
      <c r="E71" s="4" t="s">
        <v>69</v>
      </c>
      <c r="F71" s="4" t="s">
        <v>68</v>
      </c>
      <c r="G71" s="4" t="s">
        <v>61</v>
      </c>
      <c r="H71" s="3" t="s">
        <v>32</v>
      </c>
      <c r="I71" s="4" t="s">
        <v>66</v>
      </c>
      <c r="L71" s="4" t="s">
        <v>51</v>
      </c>
      <c r="M71" s="4" t="s">
        <v>54</v>
      </c>
      <c r="N71" s="4" t="s">
        <v>53</v>
      </c>
    </row>
    <row r="72" spans="1:14" ht="14.45" x14ac:dyDescent="0.3">
      <c r="A72" s="9" t="s">
        <v>4</v>
      </c>
      <c r="B72" s="23">
        <v>1116</v>
      </c>
      <c r="C72" s="7">
        <f>95*B72/100</f>
        <v>1060.2</v>
      </c>
      <c r="D72" s="7">
        <f>C72/12</f>
        <v>88.350000000000009</v>
      </c>
      <c r="E72" s="7"/>
      <c r="F72" s="28">
        <f>'ORIGEN NIÑO'!AA8</f>
        <v>1116</v>
      </c>
      <c r="G72" s="10"/>
      <c r="H72" s="6">
        <f>C72-F72</f>
        <v>-55.799999999999955</v>
      </c>
      <c r="I72" s="6">
        <f>H72+(D72*$H$4)</f>
        <v>-55.799999999999955</v>
      </c>
      <c r="L72">
        <v>32</v>
      </c>
      <c r="M72">
        <v>8</v>
      </c>
      <c r="N72" s="8">
        <f>(I72/M72)/8</f>
        <v>-0.87187499999999929</v>
      </c>
    </row>
    <row r="73" spans="1:14" ht="14.45" x14ac:dyDescent="0.3">
      <c r="A73" s="9" t="s">
        <v>5</v>
      </c>
      <c r="B73" s="23">
        <v>368</v>
      </c>
      <c r="C73" s="7">
        <f t="shared" ref="C73:C97" si="14">95*B73/100</f>
        <v>349.6</v>
      </c>
      <c r="D73" s="7">
        <f t="shared" ref="D73:D97" si="15">C73/12</f>
        <v>29.133333333333336</v>
      </c>
      <c r="E73" s="7"/>
      <c r="F73" s="28">
        <f>'ORIGEN NIÑO'!AA9</f>
        <v>207</v>
      </c>
      <c r="G73" s="10"/>
      <c r="H73" s="6">
        <f t="shared" ref="H73:H97" si="16">C73-F73</f>
        <v>142.60000000000002</v>
      </c>
      <c r="I73" s="6">
        <f t="shared" ref="I73:I97" si="17">H73+(D73*$H$4)</f>
        <v>142.60000000000002</v>
      </c>
      <c r="L73">
        <v>14</v>
      </c>
      <c r="M73">
        <v>4</v>
      </c>
      <c r="N73" s="8">
        <f t="shared" ref="N73:N97" si="18">(I73/L73)/8</f>
        <v>1.2732142857142859</v>
      </c>
    </row>
    <row r="74" spans="1:14" ht="14.45" x14ac:dyDescent="0.3">
      <c r="A74" s="9" t="s">
        <v>6</v>
      </c>
      <c r="B74" s="23">
        <v>369</v>
      </c>
      <c r="C74" s="7">
        <f t="shared" si="14"/>
        <v>350.55</v>
      </c>
      <c r="D74" s="7">
        <f t="shared" si="15"/>
        <v>29.212500000000002</v>
      </c>
      <c r="E74" s="7"/>
      <c r="F74" s="28">
        <f>'ORIGEN NIÑO'!AA10</f>
        <v>236</v>
      </c>
      <c r="G74" s="10"/>
      <c r="H74" s="6">
        <f t="shared" si="16"/>
        <v>114.55000000000001</v>
      </c>
      <c r="I74" s="6">
        <f t="shared" si="17"/>
        <v>114.55000000000001</v>
      </c>
      <c r="L74">
        <v>20</v>
      </c>
      <c r="M74">
        <v>4</v>
      </c>
      <c r="N74" s="8">
        <f t="shared" si="18"/>
        <v>0.71593750000000012</v>
      </c>
    </row>
    <row r="75" spans="1:14" ht="14.45" x14ac:dyDescent="0.3">
      <c r="A75" s="9" t="s">
        <v>7</v>
      </c>
      <c r="B75" s="23">
        <v>22</v>
      </c>
      <c r="C75" s="7">
        <f t="shared" si="14"/>
        <v>20.9</v>
      </c>
      <c r="D75" s="7">
        <f t="shared" si="15"/>
        <v>1.7416666666666665</v>
      </c>
      <c r="E75" s="7"/>
      <c r="F75" s="28">
        <f>'ORIGEN NIÑO'!AA11</f>
        <v>14</v>
      </c>
      <c r="G75" s="10"/>
      <c r="H75" s="6">
        <f t="shared" si="16"/>
        <v>6.8999999999999986</v>
      </c>
      <c r="I75" s="6">
        <f t="shared" si="17"/>
        <v>6.8999999999999986</v>
      </c>
      <c r="L75">
        <v>3</v>
      </c>
      <c r="M75">
        <v>1</v>
      </c>
      <c r="N75" s="8">
        <f t="shared" si="18"/>
        <v>0.28749999999999992</v>
      </c>
    </row>
    <row r="76" spans="1:14" ht="14.45" x14ac:dyDescent="0.3">
      <c r="A76" s="9" t="s">
        <v>8</v>
      </c>
      <c r="B76" s="23">
        <v>113</v>
      </c>
      <c r="C76" s="7">
        <f t="shared" si="14"/>
        <v>107.35</v>
      </c>
      <c r="D76" s="7">
        <f t="shared" si="15"/>
        <v>8.9458333333333329</v>
      </c>
      <c r="E76" s="7"/>
      <c r="F76" s="28">
        <f>'ORIGEN NIÑO'!AA12</f>
        <v>85</v>
      </c>
      <c r="G76" s="10"/>
      <c r="H76" s="6">
        <f t="shared" si="16"/>
        <v>22.349999999999994</v>
      </c>
      <c r="I76" s="6">
        <f t="shared" si="17"/>
        <v>22.349999999999994</v>
      </c>
      <c r="L76">
        <v>6</v>
      </c>
      <c r="M76">
        <v>2</v>
      </c>
      <c r="N76" s="8">
        <f t="shared" si="18"/>
        <v>0.4656249999999999</v>
      </c>
    </row>
    <row r="77" spans="1:14" ht="14.45" x14ac:dyDescent="0.3">
      <c r="A77" s="9" t="s">
        <v>9</v>
      </c>
      <c r="B77" s="23">
        <v>67</v>
      </c>
      <c r="C77" s="7">
        <f t="shared" si="14"/>
        <v>63.65</v>
      </c>
      <c r="D77" s="7">
        <f t="shared" si="15"/>
        <v>5.3041666666666663</v>
      </c>
      <c r="E77" s="7"/>
      <c r="F77" s="28">
        <f>'ORIGEN NIÑO'!AA13</f>
        <v>67</v>
      </c>
      <c r="G77" s="10"/>
      <c r="H77" s="6">
        <f t="shared" si="16"/>
        <v>-3.3500000000000014</v>
      </c>
      <c r="I77" s="6">
        <f t="shared" si="17"/>
        <v>-3.3500000000000014</v>
      </c>
      <c r="L77">
        <v>4</v>
      </c>
      <c r="M77">
        <v>1</v>
      </c>
      <c r="N77" s="8">
        <f t="shared" si="18"/>
        <v>-0.10468750000000004</v>
      </c>
    </row>
    <row r="78" spans="1:14" ht="14.45" x14ac:dyDescent="0.3">
      <c r="A78" s="9" t="s">
        <v>10</v>
      </c>
      <c r="B78" s="23">
        <v>223</v>
      </c>
      <c r="C78" s="7">
        <f t="shared" si="14"/>
        <v>211.85</v>
      </c>
      <c r="D78" s="7">
        <f t="shared" si="15"/>
        <v>17.654166666666665</v>
      </c>
      <c r="E78" s="7"/>
      <c r="F78" s="28">
        <f>'ORIGEN NIÑO'!AA14</f>
        <v>152</v>
      </c>
      <c r="G78" s="10"/>
      <c r="H78" s="6">
        <f t="shared" si="16"/>
        <v>59.849999999999994</v>
      </c>
      <c r="I78" s="6">
        <f t="shared" si="17"/>
        <v>59.849999999999994</v>
      </c>
      <c r="L78">
        <v>10</v>
      </c>
      <c r="M78">
        <v>4</v>
      </c>
      <c r="N78" s="8">
        <f t="shared" si="18"/>
        <v>0.74812499999999993</v>
      </c>
    </row>
    <row r="79" spans="1:14" ht="14.45" x14ac:dyDescent="0.3">
      <c r="A79" s="9" t="s">
        <v>11</v>
      </c>
      <c r="B79" s="23">
        <v>80</v>
      </c>
      <c r="C79" s="7">
        <f t="shared" si="14"/>
        <v>76</v>
      </c>
      <c r="D79" s="7">
        <f t="shared" si="15"/>
        <v>6.333333333333333</v>
      </c>
      <c r="E79" s="7"/>
      <c r="F79" s="28">
        <f>'ORIGEN NIÑO'!AA15</f>
        <v>80</v>
      </c>
      <c r="G79" s="10"/>
      <c r="H79" s="6">
        <f t="shared" si="16"/>
        <v>-4</v>
      </c>
      <c r="I79" s="6">
        <f t="shared" si="17"/>
        <v>-4</v>
      </c>
      <c r="L79">
        <v>5</v>
      </c>
      <c r="M79">
        <v>2</v>
      </c>
      <c r="N79" s="8">
        <f t="shared" si="18"/>
        <v>-0.1</v>
      </c>
    </row>
    <row r="80" spans="1:14" ht="14.45" x14ac:dyDescent="0.3">
      <c r="A80" s="9" t="s">
        <v>12</v>
      </c>
      <c r="B80" s="23">
        <v>50</v>
      </c>
      <c r="C80" s="7">
        <f t="shared" si="14"/>
        <v>47.5</v>
      </c>
      <c r="D80" s="7">
        <f t="shared" si="15"/>
        <v>3.9583333333333335</v>
      </c>
      <c r="E80" s="7"/>
      <c r="F80" s="28">
        <f>'ORIGEN NIÑO'!AA16</f>
        <v>24</v>
      </c>
      <c r="G80" s="10"/>
      <c r="H80" s="6">
        <f t="shared" si="16"/>
        <v>23.5</v>
      </c>
      <c r="I80" s="6">
        <f t="shared" si="17"/>
        <v>23.5</v>
      </c>
      <c r="L80">
        <v>2</v>
      </c>
      <c r="M80">
        <v>1</v>
      </c>
      <c r="N80" s="8">
        <f t="shared" si="18"/>
        <v>1.46875</v>
      </c>
    </row>
    <row r="81" spans="1:14" ht="14.45" x14ac:dyDescent="0.3">
      <c r="A81" s="9" t="s">
        <v>13</v>
      </c>
      <c r="B81" s="23">
        <v>50</v>
      </c>
      <c r="C81" s="7">
        <f t="shared" si="14"/>
        <v>47.5</v>
      </c>
      <c r="D81" s="7">
        <f t="shared" si="15"/>
        <v>3.9583333333333335</v>
      </c>
      <c r="E81" s="7"/>
      <c r="F81" s="28">
        <f>'ORIGEN NIÑO'!AA17</f>
        <v>35</v>
      </c>
      <c r="G81" s="10"/>
      <c r="H81" s="6">
        <f t="shared" si="16"/>
        <v>12.5</v>
      </c>
      <c r="I81" s="6">
        <f t="shared" si="17"/>
        <v>12.5</v>
      </c>
      <c r="L81">
        <v>2</v>
      </c>
      <c r="M81">
        <v>1</v>
      </c>
      <c r="N81" s="8">
        <f t="shared" si="18"/>
        <v>0.78125</v>
      </c>
    </row>
    <row r="82" spans="1:14" ht="14.45" x14ac:dyDescent="0.3">
      <c r="A82" s="9" t="s">
        <v>14</v>
      </c>
      <c r="B82" s="23">
        <v>13</v>
      </c>
      <c r="C82" s="7">
        <f t="shared" si="14"/>
        <v>12.35</v>
      </c>
      <c r="D82" s="7">
        <f t="shared" si="15"/>
        <v>1.0291666666666666</v>
      </c>
      <c r="E82" s="7"/>
      <c r="F82" s="28">
        <f>'ORIGEN NIÑO'!AA18</f>
        <v>0</v>
      </c>
      <c r="G82" s="10"/>
      <c r="H82" s="6">
        <f t="shared" si="16"/>
        <v>12.35</v>
      </c>
      <c r="I82" s="6">
        <f t="shared" si="17"/>
        <v>12.35</v>
      </c>
      <c r="L82">
        <v>1</v>
      </c>
      <c r="M82">
        <v>1</v>
      </c>
      <c r="N82" s="8">
        <f t="shared" si="18"/>
        <v>1.54375</v>
      </c>
    </row>
    <row r="83" spans="1:14" ht="14.45" x14ac:dyDescent="0.3">
      <c r="A83" s="9" t="s">
        <v>15</v>
      </c>
      <c r="B83" s="23">
        <v>16</v>
      </c>
      <c r="C83" s="7">
        <f t="shared" si="14"/>
        <v>15.2</v>
      </c>
      <c r="D83" s="7">
        <f t="shared" si="15"/>
        <v>1.2666666666666666</v>
      </c>
      <c r="E83" s="7"/>
      <c r="F83" s="28">
        <f>'ORIGEN NIÑO'!AA19</f>
        <v>9</v>
      </c>
      <c r="G83" s="10"/>
      <c r="H83" s="6">
        <f t="shared" si="16"/>
        <v>6.1999999999999993</v>
      </c>
      <c r="I83" s="6">
        <f t="shared" si="17"/>
        <v>6.1999999999999993</v>
      </c>
      <c r="L83">
        <v>1</v>
      </c>
      <c r="M83">
        <v>1</v>
      </c>
      <c r="N83" s="8">
        <f t="shared" si="18"/>
        <v>0.77499999999999991</v>
      </c>
    </row>
    <row r="84" spans="1:14" ht="14.45" x14ac:dyDescent="0.3">
      <c r="A84" s="9" t="s">
        <v>16</v>
      </c>
      <c r="B84" s="23">
        <v>13</v>
      </c>
      <c r="C84" s="7">
        <f t="shared" si="14"/>
        <v>12.35</v>
      </c>
      <c r="D84" s="7">
        <f t="shared" si="15"/>
        <v>1.0291666666666666</v>
      </c>
      <c r="E84" s="7"/>
      <c r="F84" s="28">
        <f>'ORIGEN NIÑO'!AA20</f>
        <v>6</v>
      </c>
      <c r="G84" s="10"/>
      <c r="H84" s="6">
        <f t="shared" si="16"/>
        <v>6.35</v>
      </c>
      <c r="I84" s="6">
        <f t="shared" si="17"/>
        <v>6.35</v>
      </c>
      <c r="L84">
        <v>1</v>
      </c>
      <c r="M84">
        <v>1</v>
      </c>
      <c r="N84" s="8">
        <f t="shared" si="18"/>
        <v>0.79374999999999996</v>
      </c>
    </row>
    <row r="85" spans="1:14" ht="14.45" x14ac:dyDescent="0.3">
      <c r="A85" s="9" t="s">
        <v>17</v>
      </c>
      <c r="B85" s="23">
        <v>49</v>
      </c>
      <c r="C85" s="7">
        <f t="shared" si="14"/>
        <v>46.55</v>
      </c>
      <c r="D85" s="7">
        <f t="shared" si="15"/>
        <v>3.8791666666666664</v>
      </c>
      <c r="E85" s="7"/>
      <c r="F85" s="28">
        <f>'ORIGEN NIÑO'!AA21</f>
        <v>49</v>
      </c>
      <c r="G85" s="10"/>
      <c r="H85" s="6">
        <f t="shared" si="16"/>
        <v>-2.4500000000000028</v>
      </c>
      <c r="I85" s="6">
        <f t="shared" si="17"/>
        <v>-2.4500000000000028</v>
      </c>
      <c r="L85">
        <v>2</v>
      </c>
      <c r="M85">
        <v>1</v>
      </c>
      <c r="N85" s="8">
        <f t="shared" si="18"/>
        <v>-0.15312500000000018</v>
      </c>
    </row>
    <row r="86" spans="1:14" ht="14.45" x14ac:dyDescent="0.3">
      <c r="A86" s="9" t="s">
        <v>18</v>
      </c>
      <c r="B86" s="23">
        <v>113</v>
      </c>
      <c r="C86" s="7">
        <f t="shared" si="14"/>
        <v>107.35</v>
      </c>
      <c r="D86" s="7">
        <f t="shared" si="15"/>
        <v>8.9458333333333329</v>
      </c>
      <c r="E86" s="7"/>
      <c r="F86" s="28">
        <f>'ORIGEN NIÑO'!AA22</f>
        <v>66</v>
      </c>
      <c r="G86" s="10"/>
      <c r="H86" s="6">
        <f t="shared" si="16"/>
        <v>41.349999999999994</v>
      </c>
      <c r="I86" s="6">
        <f t="shared" si="17"/>
        <v>41.349999999999994</v>
      </c>
      <c r="L86">
        <v>4</v>
      </c>
      <c r="M86">
        <v>2</v>
      </c>
      <c r="N86" s="8">
        <f t="shared" si="18"/>
        <v>1.2921874999999998</v>
      </c>
    </row>
    <row r="87" spans="1:14" ht="14.45" x14ac:dyDescent="0.3">
      <c r="A87" s="9" t="s">
        <v>19</v>
      </c>
      <c r="B87" s="23">
        <v>75</v>
      </c>
      <c r="C87" s="7">
        <f t="shared" si="14"/>
        <v>71.25</v>
      </c>
      <c r="D87" s="7">
        <f t="shared" si="15"/>
        <v>5.9375</v>
      </c>
      <c r="E87" s="7"/>
      <c r="F87" s="28">
        <f>'ORIGEN NIÑO'!AA23</f>
        <v>49</v>
      </c>
      <c r="G87" s="10"/>
      <c r="H87" s="6">
        <f t="shared" si="16"/>
        <v>22.25</v>
      </c>
      <c r="I87" s="6">
        <f t="shared" si="17"/>
        <v>22.25</v>
      </c>
      <c r="L87">
        <v>3</v>
      </c>
      <c r="M87">
        <v>1</v>
      </c>
      <c r="N87" s="8">
        <f t="shared" si="18"/>
        <v>0.92708333333333337</v>
      </c>
    </row>
    <row r="88" spans="1:14" ht="14.45" x14ac:dyDescent="0.3">
      <c r="A88" s="9" t="s">
        <v>20</v>
      </c>
      <c r="B88" s="23">
        <v>67</v>
      </c>
      <c r="C88" s="7">
        <f t="shared" si="14"/>
        <v>63.65</v>
      </c>
      <c r="D88" s="7">
        <f t="shared" si="15"/>
        <v>5.3041666666666663</v>
      </c>
      <c r="E88" s="7"/>
      <c r="F88" s="28">
        <f>'ORIGEN NIÑO'!AA24</f>
        <v>45</v>
      </c>
      <c r="G88" s="10"/>
      <c r="H88" s="6">
        <f t="shared" si="16"/>
        <v>18.649999999999999</v>
      </c>
      <c r="I88" s="6">
        <f t="shared" si="17"/>
        <v>18.649999999999999</v>
      </c>
      <c r="L88">
        <v>2</v>
      </c>
      <c r="M88">
        <v>1</v>
      </c>
      <c r="N88" s="8">
        <f t="shared" si="18"/>
        <v>1.1656249999999999</v>
      </c>
    </row>
    <row r="89" spans="1:14" ht="14.45" x14ac:dyDescent="0.3">
      <c r="A89" s="9" t="s">
        <v>21</v>
      </c>
      <c r="B89" s="23">
        <v>747</v>
      </c>
      <c r="C89" s="7">
        <f t="shared" si="14"/>
        <v>709.65</v>
      </c>
      <c r="D89" s="7">
        <f t="shared" si="15"/>
        <v>59.137499999999996</v>
      </c>
      <c r="E89" s="7"/>
      <c r="F89" s="28">
        <f>'ORIGEN NIÑO'!AA25</f>
        <v>268</v>
      </c>
      <c r="G89" s="10"/>
      <c r="H89" s="6">
        <f t="shared" si="16"/>
        <v>441.65</v>
      </c>
      <c r="I89" s="6">
        <f t="shared" si="17"/>
        <v>441.65</v>
      </c>
      <c r="L89">
        <v>10</v>
      </c>
      <c r="M89">
        <v>10</v>
      </c>
      <c r="N89" s="8">
        <f t="shared" si="18"/>
        <v>5.5206249999999999</v>
      </c>
    </row>
    <row r="90" spans="1:14" ht="14.45" x14ac:dyDescent="0.3">
      <c r="A90" s="9" t="s">
        <v>22</v>
      </c>
      <c r="B90" s="23">
        <v>774</v>
      </c>
      <c r="C90" s="7">
        <f t="shared" si="14"/>
        <v>735.3</v>
      </c>
      <c r="D90" s="7">
        <f t="shared" si="15"/>
        <v>61.274999999999999</v>
      </c>
      <c r="E90" s="7"/>
      <c r="F90" s="28">
        <f>'ORIGEN NIÑO'!AA26</f>
        <v>258</v>
      </c>
      <c r="G90" s="10"/>
      <c r="H90" s="6">
        <f t="shared" si="16"/>
        <v>477.29999999999995</v>
      </c>
      <c r="I90" s="6">
        <f t="shared" si="17"/>
        <v>477.29999999999995</v>
      </c>
      <c r="L90">
        <v>10</v>
      </c>
      <c r="M90">
        <v>10</v>
      </c>
      <c r="N90" s="8">
        <f t="shared" si="18"/>
        <v>5.9662499999999996</v>
      </c>
    </row>
    <row r="91" spans="1:14" ht="14.45" x14ac:dyDescent="0.3">
      <c r="A91" s="9" t="s">
        <v>23</v>
      </c>
      <c r="B91" s="23">
        <v>82</v>
      </c>
      <c r="C91" s="7">
        <f t="shared" si="14"/>
        <v>77.900000000000006</v>
      </c>
      <c r="D91" s="7">
        <f t="shared" si="15"/>
        <v>6.4916666666666671</v>
      </c>
      <c r="E91" s="7"/>
      <c r="F91" s="28">
        <f>'ORIGEN NIÑO'!AA27</f>
        <v>11</v>
      </c>
      <c r="G91" s="10"/>
      <c r="H91" s="6">
        <f t="shared" si="16"/>
        <v>66.900000000000006</v>
      </c>
      <c r="I91" s="6">
        <f t="shared" si="17"/>
        <v>66.900000000000006</v>
      </c>
      <c r="L91">
        <v>3</v>
      </c>
      <c r="M91">
        <v>2</v>
      </c>
      <c r="N91" s="8">
        <f t="shared" si="18"/>
        <v>2.7875000000000001</v>
      </c>
    </row>
    <row r="92" spans="1:14" ht="14.45" x14ac:dyDescent="0.3">
      <c r="A92" s="9" t="s">
        <v>24</v>
      </c>
      <c r="B92" s="23">
        <v>78</v>
      </c>
      <c r="C92" s="7">
        <f t="shared" si="14"/>
        <v>74.099999999999994</v>
      </c>
      <c r="D92" s="7">
        <f t="shared" si="15"/>
        <v>6.1749999999999998</v>
      </c>
      <c r="E92" s="7"/>
      <c r="F92" s="28">
        <f>'ORIGEN NIÑO'!AA28</f>
        <v>38</v>
      </c>
      <c r="G92" s="10"/>
      <c r="H92" s="6">
        <f t="shared" si="16"/>
        <v>36.099999999999994</v>
      </c>
      <c r="I92" s="6">
        <f t="shared" si="17"/>
        <v>36.099999999999994</v>
      </c>
      <c r="L92">
        <v>2</v>
      </c>
      <c r="M92">
        <v>2</v>
      </c>
      <c r="N92" s="8">
        <f t="shared" si="18"/>
        <v>2.2562499999999996</v>
      </c>
    </row>
    <row r="93" spans="1:14" ht="14.45" x14ac:dyDescent="0.3">
      <c r="A93" s="9" t="s">
        <v>25</v>
      </c>
      <c r="B93" s="23">
        <v>55</v>
      </c>
      <c r="C93" s="7">
        <f t="shared" si="14"/>
        <v>52.25</v>
      </c>
      <c r="D93" s="7">
        <f t="shared" si="15"/>
        <v>4.354166666666667</v>
      </c>
      <c r="E93" s="7"/>
      <c r="F93" s="28">
        <f>'ORIGEN NIÑO'!AA29</f>
        <v>33</v>
      </c>
      <c r="G93" s="10"/>
      <c r="H93" s="6">
        <f t="shared" si="16"/>
        <v>19.25</v>
      </c>
      <c r="I93" s="6">
        <f t="shared" si="17"/>
        <v>19.25</v>
      </c>
      <c r="L93">
        <v>4</v>
      </c>
      <c r="M93">
        <v>2</v>
      </c>
      <c r="N93" s="8">
        <f t="shared" si="18"/>
        <v>0.6015625</v>
      </c>
    </row>
    <row r="94" spans="1:14" ht="14.45" x14ac:dyDescent="0.3">
      <c r="A94" s="9" t="s">
        <v>26</v>
      </c>
      <c r="B94" s="23">
        <v>219</v>
      </c>
      <c r="C94" s="7">
        <f t="shared" si="14"/>
        <v>208.05</v>
      </c>
      <c r="D94" s="7">
        <f t="shared" si="15"/>
        <v>17.337500000000002</v>
      </c>
      <c r="E94" s="7"/>
      <c r="F94" s="28">
        <f>'ORIGEN NIÑO'!AA30</f>
        <v>153</v>
      </c>
      <c r="G94" s="10"/>
      <c r="H94" s="6">
        <f t="shared" si="16"/>
        <v>55.050000000000011</v>
      </c>
      <c r="I94" s="6">
        <f t="shared" si="17"/>
        <v>55.050000000000011</v>
      </c>
      <c r="L94">
        <v>6</v>
      </c>
      <c r="M94">
        <v>4</v>
      </c>
      <c r="N94" s="8">
        <f t="shared" si="18"/>
        <v>1.1468750000000003</v>
      </c>
    </row>
    <row r="95" spans="1:14" ht="14.45" x14ac:dyDescent="0.3">
      <c r="A95" s="9" t="s">
        <v>27</v>
      </c>
      <c r="B95" s="23">
        <v>105</v>
      </c>
      <c r="C95" s="7">
        <f t="shared" si="14"/>
        <v>99.75</v>
      </c>
      <c r="D95" s="7">
        <f t="shared" si="15"/>
        <v>8.3125</v>
      </c>
      <c r="E95" s="7"/>
      <c r="F95" s="28">
        <f>'ORIGEN NIÑO'!AA31</f>
        <v>38</v>
      </c>
      <c r="G95" s="10"/>
      <c r="H95" s="6">
        <f t="shared" si="16"/>
        <v>61.75</v>
      </c>
      <c r="I95" s="6">
        <f t="shared" si="17"/>
        <v>61.75</v>
      </c>
      <c r="L95">
        <v>2</v>
      </c>
      <c r="M95">
        <v>1</v>
      </c>
      <c r="N95" s="8">
        <f t="shared" si="18"/>
        <v>3.859375</v>
      </c>
    </row>
    <row r="96" spans="1:14" ht="14.45" x14ac:dyDescent="0.3">
      <c r="A96" s="9" t="s">
        <v>28</v>
      </c>
      <c r="B96" s="23">
        <v>2</v>
      </c>
      <c r="C96" s="7">
        <f t="shared" si="14"/>
        <v>1.9</v>
      </c>
      <c r="D96" s="7">
        <f t="shared" si="15"/>
        <v>0.15833333333333333</v>
      </c>
      <c r="E96" s="7"/>
      <c r="F96" s="28">
        <f>'ORIGEN NIÑO'!AA32</f>
        <v>1</v>
      </c>
      <c r="G96" s="10"/>
      <c r="H96" s="6">
        <f t="shared" si="16"/>
        <v>0.89999999999999991</v>
      </c>
      <c r="I96" s="6">
        <f t="shared" si="17"/>
        <v>0.89999999999999991</v>
      </c>
      <c r="L96">
        <v>1</v>
      </c>
      <c r="M96">
        <v>1</v>
      </c>
      <c r="N96" s="8">
        <f t="shared" si="18"/>
        <v>0.11249999999999999</v>
      </c>
    </row>
    <row r="97" spans="1:14" ht="14.45" x14ac:dyDescent="0.3">
      <c r="A97" s="9" t="s">
        <v>30</v>
      </c>
      <c r="B97" s="23">
        <v>4866</v>
      </c>
      <c r="C97" s="7">
        <f t="shared" si="14"/>
        <v>4622.7</v>
      </c>
      <c r="D97" s="7">
        <f t="shared" si="15"/>
        <v>385.22499999999997</v>
      </c>
      <c r="E97" s="7"/>
      <c r="F97" s="28">
        <f>'ORIGEN NIÑO'!AA33</f>
        <v>3040</v>
      </c>
      <c r="G97" s="10"/>
      <c r="H97" s="6">
        <f t="shared" si="16"/>
        <v>1582.6999999999998</v>
      </c>
      <c r="I97" s="6">
        <f t="shared" si="17"/>
        <v>1582.6999999999998</v>
      </c>
      <c r="L97">
        <v>150</v>
      </c>
      <c r="M97">
        <v>68</v>
      </c>
      <c r="N97" s="8">
        <f t="shared" si="18"/>
        <v>1.3189166666666665</v>
      </c>
    </row>
    <row r="100" spans="1:14" ht="14.45" x14ac:dyDescent="0.3">
      <c r="A100" s="11" t="s">
        <v>34</v>
      </c>
    </row>
    <row r="102" spans="1:14" ht="43.15" x14ac:dyDescent="0.3">
      <c r="A102" s="3" t="s">
        <v>29</v>
      </c>
      <c r="B102" s="3" t="s">
        <v>3</v>
      </c>
      <c r="C102" s="4" t="s">
        <v>52</v>
      </c>
      <c r="D102" s="3" t="s">
        <v>31</v>
      </c>
      <c r="E102" s="4" t="s">
        <v>69</v>
      </c>
      <c r="F102" s="4" t="s">
        <v>68</v>
      </c>
      <c r="G102" s="4" t="s">
        <v>61</v>
      </c>
      <c r="H102" s="3" t="s">
        <v>32</v>
      </c>
      <c r="I102" s="4" t="s">
        <v>65</v>
      </c>
      <c r="J102" s="20"/>
      <c r="L102" s="4" t="s">
        <v>51</v>
      </c>
      <c r="M102" s="4" t="s">
        <v>54</v>
      </c>
      <c r="N102" s="4" t="s">
        <v>53</v>
      </c>
    </row>
    <row r="103" spans="1:14" ht="14.45" x14ac:dyDescent="0.3">
      <c r="A103" s="9" t="s">
        <v>4</v>
      </c>
      <c r="B103" s="23">
        <v>1608</v>
      </c>
      <c r="C103" s="7">
        <f>95*B103/100</f>
        <v>1527.6</v>
      </c>
      <c r="D103" s="7">
        <f>C103/12</f>
        <v>127.3</v>
      </c>
      <c r="E103" s="7">
        <f>D103*$E$4</f>
        <v>1527.6</v>
      </c>
      <c r="F103" s="28">
        <f>'ORIGEN NIÑO'!AG8</f>
        <v>1717</v>
      </c>
      <c r="G103" s="7">
        <f>F103/$E$4</f>
        <v>143.08333333333334</v>
      </c>
      <c r="H103" s="6">
        <f>E103-F103</f>
        <v>-189.40000000000009</v>
      </c>
      <c r="I103" s="6">
        <f>H103+(D103*$H$4)</f>
        <v>-189.40000000000009</v>
      </c>
      <c r="J103" s="26"/>
      <c r="L103">
        <v>32</v>
      </c>
      <c r="M103">
        <v>8</v>
      </c>
      <c r="N103" s="8">
        <f>(I103/M103)/8</f>
        <v>-2.9593750000000014</v>
      </c>
    </row>
    <row r="104" spans="1:14" ht="14.45" x14ac:dyDescent="0.3">
      <c r="A104" s="9" t="s">
        <v>5</v>
      </c>
      <c r="B104" s="23">
        <v>446</v>
      </c>
      <c r="C104" s="7">
        <f t="shared" ref="C104:C128" si="19">95*B104/100</f>
        <v>423.7</v>
      </c>
      <c r="D104" s="7">
        <f t="shared" ref="D104:D128" si="20">C104/12</f>
        <v>35.30833333333333</v>
      </c>
      <c r="E104" s="7">
        <f t="shared" ref="E104:E127" si="21">D104*$E$4</f>
        <v>423.69999999999993</v>
      </c>
      <c r="F104" s="28">
        <f>'ORIGEN NIÑO'!AG9</f>
        <v>335</v>
      </c>
      <c r="G104" s="7">
        <f t="shared" ref="G104:G128" si="22">F104/$E$4</f>
        <v>27.916666666666668</v>
      </c>
      <c r="H104" s="6">
        <f t="shared" ref="H104:H128" si="23">E104-F104</f>
        <v>88.699999999999932</v>
      </c>
      <c r="I104" s="6">
        <f t="shared" ref="I104:I128" si="24">H104+(D104*$H$4)</f>
        <v>88.699999999999932</v>
      </c>
      <c r="J104" s="26"/>
      <c r="L104">
        <v>14</v>
      </c>
      <c r="M104">
        <v>4</v>
      </c>
      <c r="N104" s="8">
        <f t="shared" ref="N104:N128" si="25">(I104/L104)/8</f>
        <v>0.79196428571428512</v>
      </c>
    </row>
    <row r="105" spans="1:14" ht="14.45" x14ac:dyDescent="0.3">
      <c r="A105" s="9" t="s">
        <v>6</v>
      </c>
      <c r="B105" s="23">
        <v>539</v>
      </c>
      <c r="C105" s="7">
        <f t="shared" si="19"/>
        <v>512.04999999999995</v>
      </c>
      <c r="D105" s="7">
        <f t="shared" si="20"/>
        <v>42.670833333333327</v>
      </c>
      <c r="E105" s="7">
        <f t="shared" si="21"/>
        <v>512.04999999999995</v>
      </c>
      <c r="F105" s="28">
        <f>'ORIGEN NIÑO'!AG10</f>
        <v>357</v>
      </c>
      <c r="G105" s="7">
        <f t="shared" si="22"/>
        <v>29.75</v>
      </c>
      <c r="H105" s="6">
        <f t="shared" si="23"/>
        <v>155.04999999999995</v>
      </c>
      <c r="I105" s="6">
        <f t="shared" si="24"/>
        <v>155.04999999999995</v>
      </c>
      <c r="J105" s="26"/>
      <c r="L105">
        <v>20</v>
      </c>
      <c r="M105">
        <v>4</v>
      </c>
      <c r="N105" s="8">
        <f t="shared" si="25"/>
        <v>0.96906249999999972</v>
      </c>
    </row>
    <row r="106" spans="1:14" ht="14.45" x14ac:dyDescent="0.3">
      <c r="A106" s="9" t="s">
        <v>7</v>
      </c>
      <c r="B106" s="23">
        <v>19</v>
      </c>
      <c r="C106" s="7">
        <f t="shared" si="19"/>
        <v>18.05</v>
      </c>
      <c r="D106" s="7">
        <f t="shared" si="20"/>
        <v>1.5041666666666667</v>
      </c>
      <c r="E106" s="7">
        <f t="shared" si="21"/>
        <v>18.05</v>
      </c>
      <c r="F106" s="28">
        <f>'ORIGEN NIÑO'!AG11</f>
        <v>20</v>
      </c>
      <c r="G106" s="7">
        <f t="shared" si="22"/>
        <v>1.6666666666666667</v>
      </c>
      <c r="H106" s="6">
        <f t="shared" si="23"/>
        <v>-1.9499999999999993</v>
      </c>
      <c r="I106" s="6">
        <f t="shared" si="24"/>
        <v>-1.9499999999999993</v>
      </c>
      <c r="J106" s="26"/>
      <c r="L106">
        <v>3</v>
      </c>
      <c r="M106">
        <v>1</v>
      </c>
      <c r="N106" s="8">
        <f t="shared" si="25"/>
        <v>-8.1249999999999975E-2</v>
      </c>
    </row>
    <row r="107" spans="1:14" ht="14.45" x14ac:dyDescent="0.3">
      <c r="A107" s="9" t="s">
        <v>8</v>
      </c>
      <c r="B107" s="23">
        <v>153</v>
      </c>
      <c r="C107" s="7">
        <f t="shared" si="19"/>
        <v>145.35</v>
      </c>
      <c r="D107" s="7">
        <f t="shared" si="20"/>
        <v>12.112499999999999</v>
      </c>
      <c r="E107" s="7">
        <f t="shared" si="21"/>
        <v>145.35</v>
      </c>
      <c r="F107" s="28">
        <f>'ORIGEN NIÑO'!AG12</f>
        <v>109</v>
      </c>
      <c r="G107" s="7">
        <f t="shared" si="22"/>
        <v>9.0833333333333339</v>
      </c>
      <c r="H107" s="6">
        <f t="shared" si="23"/>
        <v>36.349999999999994</v>
      </c>
      <c r="I107" s="6">
        <f t="shared" si="24"/>
        <v>36.349999999999994</v>
      </c>
      <c r="J107" s="26"/>
      <c r="L107">
        <v>6</v>
      </c>
      <c r="M107">
        <v>2</v>
      </c>
      <c r="N107" s="8">
        <f t="shared" si="25"/>
        <v>0.75729166666666659</v>
      </c>
    </row>
    <row r="108" spans="1:14" ht="14.45" x14ac:dyDescent="0.3">
      <c r="A108" s="9" t="s">
        <v>9</v>
      </c>
      <c r="B108" s="23">
        <v>104</v>
      </c>
      <c r="C108" s="7">
        <f t="shared" si="19"/>
        <v>98.8</v>
      </c>
      <c r="D108" s="7">
        <f t="shared" si="20"/>
        <v>8.2333333333333325</v>
      </c>
      <c r="E108" s="7">
        <f t="shared" si="21"/>
        <v>98.799999999999983</v>
      </c>
      <c r="F108" s="28">
        <f>'ORIGEN NIÑO'!AG13</f>
        <v>52</v>
      </c>
      <c r="G108" s="7">
        <f t="shared" si="22"/>
        <v>4.333333333333333</v>
      </c>
      <c r="H108" s="6">
        <f t="shared" si="23"/>
        <v>46.799999999999983</v>
      </c>
      <c r="I108" s="6">
        <f t="shared" si="24"/>
        <v>46.799999999999983</v>
      </c>
      <c r="J108" s="26"/>
      <c r="L108">
        <v>4</v>
      </c>
      <c r="M108">
        <v>1</v>
      </c>
      <c r="N108" s="8">
        <f t="shared" si="25"/>
        <v>1.4624999999999995</v>
      </c>
    </row>
    <row r="109" spans="1:14" ht="14.45" x14ac:dyDescent="0.3">
      <c r="A109" s="9" t="s">
        <v>10</v>
      </c>
      <c r="B109" s="23">
        <v>255</v>
      </c>
      <c r="C109" s="7">
        <f t="shared" si="19"/>
        <v>242.25</v>
      </c>
      <c r="D109" s="7">
        <f t="shared" si="20"/>
        <v>20.1875</v>
      </c>
      <c r="E109" s="7">
        <f t="shared" si="21"/>
        <v>242.25</v>
      </c>
      <c r="F109" s="28">
        <f>'ORIGEN NIÑO'!AG14</f>
        <v>278</v>
      </c>
      <c r="G109" s="7">
        <f t="shared" si="22"/>
        <v>23.166666666666668</v>
      </c>
      <c r="H109" s="6">
        <f t="shared" si="23"/>
        <v>-35.75</v>
      </c>
      <c r="I109" s="6">
        <f t="shared" si="24"/>
        <v>-35.75</v>
      </c>
      <c r="J109" s="26"/>
      <c r="L109">
        <v>10</v>
      </c>
      <c r="M109">
        <v>4</v>
      </c>
      <c r="N109" s="8">
        <f t="shared" si="25"/>
        <v>-0.44687500000000002</v>
      </c>
    </row>
    <row r="110" spans="1:14" ht="14.45" x14ac:dyDescent="0.3">
      <c r="A110" s="9" t="s">
        <v>11</v>
      </c>
      <c r="B110" s="23">
        <v>135</v>
      </c>
      <c r="C110" s="7">
        <f t="shared" si="19"/>
        <v>128.25</v>
      </c>
      <c r="D110" s="7">
        <f t="shared" si="20"/>
        <v>10.6875</v>
      </c>
      <c r="E110" s="7">
        <f t="shared" si="21"/>
        <v>128.25</v>
      </c>
      <c r="F110" s="28">
        <f>'ORIGEN NIÑO'!AG15</f>
        <v>133</v>
      </c>
      <c r="G110" s="7">
        <f t="shared" si="22"/>
        <v>11.083333333333334</v>
      </c>
      <c r="H110" s="6">
        <f t="shared" si="23"/>
        <v>-4.75</v>
      </c>
      <c r="I110" s="6">
        <f t="shared" si="24"/>
        <v>-4.75</v>
      </c>
      <c r="J110" s="26"/>
      <c r="L110">
        <v>5</v>
      </c>
      <c r="M110">
        <v>2</v>
      </c>
      <c r="N110" s="8">
        <f t="shared" si="25"/>
        <v>-0.11874999999999999</v>
      </c>
    </row>
    <row r="111" spans="1:14" ht="14.45" x14ac:dyDescent="0.3">
      <c r="A111" s="9" t="s">
        <v>12</v>
      </c>
      <c r="B111" s="23">
        <v>76</v>
      </c>
      <c r="C111" s="7">
        <f t="shared" si="19"/>
        <v>72.2</v>
      </c>
      <c r="D111" s="7">
        <f t="shared" si="20"/>
        <v>6.0166666666666666</v>
      </c>
      <c r="E111" s="7">
        <f t="shared" si="21"/>
        <v>72.2</v>
      </c>
      <c r="F111" s="28">
        <f>'ORIGEN NIÑO'!AG16</f>
        <v>54</v>
      </c>
      <c r="G111" s="7">
        <f t="shared" si="22"/>
        <v>4.5</v>
      </c>
      <c r="H111" s="6">
        <f t="shared" si="23"/>
        <v>18.200000000000003</v>
      </c>
      <c r="I111" s="6">
        <f t="shared" si="24"/>
        <v>18.200000000000003</v>
      </c>
      <c r="J111" s="26"/>
      <c r="L111">
        <v>2</v>
      </c>
      <c r="M111">
        <v>1</v>
      </c>
      <c r="N111" s="8">
        <f t="shared" si="25"/>
        <v>1.1375000000000002</v>
      </c>
    </row>
    <row r="112" spans="1:14" ht="14.45" x14ac:dyDescent="0.3">
      <c r="A112" s="9" t="s">
        <v>13</v>
      </c>
      <c r="B112" s="23">
        <v>68</v>
      </c>
      <c r="C112" s="7">
        <f t="shared" si="19"/>
        <v>64.599999999999994</v>
      </c>
      <c r="D112" s="7">
        <f t="shared" si="20"/>
        <v>5.3833333333333329</v>
      </c>
      <c r="E112" s="7">
        <f t="shared" si="21"/>
        <v>64.599999999999994</v>
      </c>
      <c r="F112" s="28">
        <f>'ORIGEN NIÑO'!AG17</f>
        <v>8</v>
      </c>
      <c r="G112" s="7">
        <f t="shared" si="22"/>
        <v>0.66666666666666663</v>
      </c>
      <c r="H112" s="6">
        <f t="shared" si="23"/>
        <v>56.599999999999994</v>
      </c>
      <c r="I112" s="6">
        <f t="shared" si="24"/>
        <v>56.599999999999994</v>
      </c>
      <c r="J112" s="26"/>
      <c r="L112">
        <v>2</v>
      </c>
      <c r="M112">
        <v>1</v>
      </c>
      <c r="N112" s="8">
        <f t="shared" si="25"/>
        <v>3.5374999999999996</v>
      </c>
    </row>
    <row r="113" spans="1:14" ht="14.45" x14ac:dyDescent="0.3">
      <c r="A113" s="9" t="s">
        <v>14</v>
      </c>
      <c r="B113" s="23">
        <v>25</v>
      </c>
      <c r="C113" s="7">
        <f t="shared" si="19"/>
        <v>23.75</v>
      </c>
      <c r="D113" s="7">
        <f t="shared" si="20"/>
        <v>1.9791666666666667</v>
      </c>
      <c r="E113" s="7">
        <f t="shared" si="21"/>
        <v>23.75</v>
      </c>
      <c r="F113" s="28">
        <f>'ORIGEN NIÑO'!AG18</f>
        <v>10</v>
      </c>
      <c r="G113" s="7">
        <f t="shared" si="22"/>
        <v>0.83333333333333337</v>
      </c>
      <c r="H113" s="6">
        <f t="shared" si="23"/>
        <v>13.75</v>
      </c>
      <c r="I113" s="6">
        <f t="shared" si="24"/>
        <v>13.75</v>
      </c>
      <c r="J113" s="26"/>
      <c r="L113">
        <v>1</v>
      </c>
      <c r="M113">
        <v>1</v>
      </c>
      <c r="N113" s="8">
        <f t="shared" si="25"/>
        <v>1.71875</v>
      </c>
    </row>
    <row r="114" spans="1:14" ht="14.45" x14ac:dyDescent="0.3">
      <c r="A114" s="9" t="s">
        <v>15</v>
      </c>
      <c r="B114" s="23">
        <v>30</v>
      </c>
      <c r="C114" s="7">
        <f t="shared" si="19"/>
        <v>28.5</v>
      </c>
      <c r="D114" s="7">
        <f t="shared" si="20"/>
        <v>2.375</v>
      </c>
      <c r="E114" s="7">
        <f t="shared" si="21"/>
        <v>28.5</v>
      </c>
      <c r="F114" s="28">
        <f>'ORIGEN NIÑO'!AG19</f>
        <v>15</v>
      </c>
      <c r="G114" s="7">
        <f t="shared" si="22"/>
        <v>1.25</v>
      </c>
      <c r="H114" s="6">
        <f>E114-F114</f>
        <v>13.5</v>
      </c>
      <c r="I114" s="6">
        <f t="shared" si="24"/>
        <v>13.5</v>
      </c>
      <c r="J114" s="26"/>
      <c r="L114">
        <v>1</v>
      </c>
      <c r="M114">
        <v>1</v>
      </c>
      <c r="N114" s="8">
        <f t="shared" si="25"/>
        <v>1.6875</v>
      </c>
    </row>
    <row r="115" spans="1:14" ht="14.45" x14ac:dyDescent="0.3">
      <c r="A115" s="9" t="s">
        <v>16</v>
      </c>
      <c r="B115" s="23">
        <v>22</v>
      </c>
      <c r="C115" s="7">
        <f t="shared" si="19"/>
        <v>20.9</v>
      </c>
      <c r="D115" s="7">
        <f t="shared" si="20"/>
        <v>1.7416666666666665</v>
      </c>
      <c r="E115" s="7">
        <f t="shared" si="21"/>
        <v>20.9</v>
      </c>
      <c r="F115" s="28">
        <f>'ORIGEN NIÑO'!AG20</f>
        <v>15</v>
      </c>
      <c r="G115" s="7">
        <f t="shared" si="22"/>
        <v>1.25</v>
      </c>
      <c r="H115" s="6">
        <f t="shared" si="23"/>
        <v>5.8999999999999986</v>
      </c>
      <c r="I115" s="6">
        <f t="shared" si="24"/>
        <v>5.8999999999999986</v>
      </c>
      <c r="J115" s="26"/>
      <c r="L115">
        <v>1</v>
      </c>
      <c r="M115">
        <v>1</v>
      </c>
      <c r="N115" s="8">
        <f t="shared" si="25"/>
        <v>0.73749999999999982</v>
      </c>
    </row>
    <row r="116" spans="1:14" ht="14.45" x14ac:dyDescent="0.3">
      <c r="A116" s="9" t="s">
        <v>17</v>
      </c>
      <c r="B116" s="23">
        <v>56</v>
      </c>
      <c r="C116" s="7">
        <f t="shared" si="19"/>
        <v>53.2</v>
      </c>
      <c r="D116" s="7">
        <f t="shared" si="20"/>
        <v>4.4333333333333336</v>
      </c>
      <c r="E116" s="7">
        <f t="shared" si="21"/>
        <v>53.2</v>
      </c>
      <c r="F116" s="28">
        <f>'ORIGEN NIÑO'!AG21</f>
        <v>57</v>
      </c>
      <c r="G116" s="7">
        <f t="shared" si="22"/>
        <v>4.75</v>
      </c>
      <c r="H116" s="6">
        <f t="shared" si="23"/>
        <v>-3.7999999999999972</v>
      </c>
      <c r="I116" s="6">
        <f t="shared" si="24"/>
        <v>-3.7999999999999972</v>
      </c>
      <c r="J116" s="26"/>
      <c r="L116">
        <v>2</v>
      </c>
      <c r="M116">
        <v>1</v>
      </c>
      <c r="N116" s="8">
        <f t="shared" si="25"/>
        <v>-0.23749999999999982</v>
      </c>
    </row>
    <row r="117" spans="1:14" ht="14.45" x14ac:dyDescent="0.3">
      <c r="A117" s="9" t="s">
        <v>18</v>
      </c>
      <c r="B117" s="23">
        <v>131</v>
      </c>
      <c r="C117" s="7">
        <f t="shared" si="19"/>
        <v>124.45</v>
      </c>
      <c r="D117" s="7">
        <f t="shared" si="20"/>
        <v>10.370833333333334</v>
      </c>
      <c r="E117" s="7">
        <f t="shared" si="21"/>
        <v>124.45</v>
      </c>
      <c r="F117" s="28">
        <f>'ORIGEN NIÑO'!AG22</f>
        <v>139</v>
      </c>
      <c r="G117" s="7">
        <f t="shared" si="22"/>
        <v>11.583333333333334</v>
      </c>
      <c r="H117" s="6">
        <f t="shared" si="23"/>
        <v>-14.549999999999997</v>
      </c>
      <c r="I117" s="6">
        <f t="shared" si="24"/>
        <v>-14.549999999999997</v>
      </c>
      <c r="J117" s="26"/>
      <c r="L117">
        <v>4</v>
      </c>
      <c r="M117">
        <v>2</v>
      </c>
      <c r="N117" s="8">
        <f t="shared" si="25"/>
        <v>-0.45468749999999991</v>
      </c>
    </row>
    <row r="118" spans="1:14" ht="14.45" x14ac:dyDescent="0.3">
      <c r="A118" s="9" t="s">
        <v>19</v>
      </c>
      <c r="B118" s="23">
        <v>116</v>
      </c>
      <c r="C118" s="7">
        <f t="shared" si="19"/>
        <v>110.2</v>
      </c>
      <c r="D118" s="7">
        <f t="shared" si="20"/>
        <v>9.1833333333333336</v>
      </c>
      <c r="E118" s="7">
        <f t="shared" si="21"/>
        <v>110.2</v>
      </c>
      <c r="F118" s="28">
        <f>'ORIGEN NIÑO'!AG23</f>
        <v>115</v>
      </c>
      <c r="G118" s="7">
        <f t="shared" si="22"/>
        <v>9.5833333333333339</v>
      </c>
      <c r="H118" s="6">
        <f t="shared" si="23"/>
        <v>-4.7999999999999972</v>
      </c>
      <c r="I118" s="6">
        <f t="shared" si="24"/>
        <v>-4.7999999999999972</v>
      </c>
      <c r="J118" s="26"/>
      <c r="L118">
        <v>3</v>
      </c>
      <c r="M118">
        <v>1</v>
      </c>
      <c r="N118" s="8">
        <f t="shared" si="25"/>
        <v>-0.19999999999999987</v>
      </c>
    </row>
    <row r="119" spans="1:14" ht="14.45" x14ac:dyDescent="0.3">
      <c r="A119" s="9" t="s">
        <v>20</v>
      </c>
      <c r="B119" s="23">
        <v>86</v>
      </c>
      <c r="C119" s="7">
        <f t="shared" si="19"/>
        <v>81.7</v>
      </c>
      <c r="D119" s="7">
        <f t="shared" si="20"/>
        <v>6.8083333333333336</v>
      </c>
      <c r="E119" s="7">
        <f t="shared" si="21"/>
        <v>81.7</v>
      </c>
      <c r="F119" s="28">
        <f>'ORIGEN NIÑO'!AG24</f>
        <v>54</v>
      </c>
      <c r="G119" s="7">
        <f t="shared" si="22"/>
        <v>4.5</v>
      </c>
      <c r="H119" s="6">
        <f t="shared" si="23"/>
        <v>27.700000000000003</v>
      </c>
      <c r="I119" s="6">
        <f t="shared" si="24"/>
        <v>27.700000000000003</v>
      </c>
      <c r="J119" s="26"/>
      <c r="L119">
        <v>2</v>
      </c>
      <c r="M119">
        <v>1</v>
      </c>
      <c r="N119" s="8">
        <f t="shared" si="25"/>
        <v>1.7312500000000002</v>
      </c>
    </row>
    <row r="120" spans="1:14" ht="14.45" x14ac:dyDescent="0.3">
      <c r="A120" s="9" t="s">
        <v>21</v>
      </c>
      <c r="B120" s="23">
        <v>806</v>
      </c>
      <c r="C120" s="7">
        <f t="shared" si="19"/>
        <v>765.7</v>
      </c>
      <c r="D120" s="7">
        <f t="shared" si="20"/>
        <v>63.808333333333337</v>
      </c>
      <c r="E120" s="7">
        <f t="shared" si="21"/>
        <v>765.7</v>
      </c>
      <c r="F120" s="28">
        <f>'ORIGEN NIÑO'!AG25</f>
        <v>485</v>
      </c>
      <c r="G120" s="7">
        <f t="shared" si="22"/>
        <v>40.416666666666664</v>
      </c>
      <c r="H120" s="6">
        <f t="shared" si="23"/>
        <v>280.70000000000005</v>
      </c>
      <c r="I120" s="6">
        <f t="shared" si="24"/>
        <v>280.70000000000005</v>
      </c>
      <c r="J120" s="26"/>
      <c r="L120">
        <v>10</v>
      </c>
      <c r="M120">
        <v>10</v>
      </c>
      <c r="N120" s="8">
        <f t="shared" si="25"/>
        <v>3.5087500000000005</v>
      </c>
    </row>
    <row r="121" spans="1:14" ht="14.45" x14ac:dyDescent="0.3">
      <c r="A121" s="9" t="s">
        <v>22</v>
      </c>
      <c r="B121" s="23">
        <v>779</v>
      </c>
      <c r="C121" s="7">
        <f t="shared" si="19"/>
        <v>740.05</v>
      </c>
      <c r="D121" s="7">
        <f t="shared" si="20"/>
        <v>61.670833333333327</v>
      </c>
      <c r="E121" s="7">
        <f t="shared" si="21"/>
        <v>740.05</v>
      </c>
      <c r="F121" s="28">
        <f>'ORIGEN NIÑO'!AG26</f>
        <v>558</v>
      </c>
      <c r="G121" s="7">
        <f t="shared" si="22"/>
        <v>46.5</v>
      </c>
      <c r="H121" s="6">
        <f t="shared" si="23"/>
        <v>182.04999999999995</v>
      </c>
      <c r="I121" s="6">
        <f t="shared" si="24"/>
        <v>182.04999999999995</v>
      </c>
      <c r="J121" s="26"/>
      <c r="L121">
        <v>10</v>
      </c>
      <c r="M121">
        <v>10</v>
      </c>
      <c r="N121" s="8">
        <f t="shared" si="25"/>
        <v>2.2756249999999993</v>
      </c>
    </row>
    <row r="122" spans="1:14" ht="14.45" x14ac:dyDescent="0.3">
      <c r="A122" s="9" t="s">
        <v>23</v>
      </c>
      <c r="B122" s="23">
        <v>125</v>
      </c>
      <c r="C122" s="7">
        <f t="shared" si="19"/>
        <v>118.75</v>
      </c>
      <c r="D122" s="7">
        <f t="shared" si="20"/>
        <v>9.8958333333333339</v>
      </c>
      <c r="E122" s="7">
        <f t="shared" si="21"/>
        <v>118.75</v>
      </c>
      <c r="F122" s="28">
        <f>'ORIGEN NIÑO'!AG27</f>
        <v>51</v>
      </c>
      <c r="G122" s="7">
        <f t="shared" si="22"/>
        <v>4.25</v>
      </c>
      <c r="H122" s="6">
        <f t="shared" si="23"/>
        <v>67.75</v>
      </c>
      <c r="I122" s="6">
        <f t="shared" si="24"/>
        <v>67.75</v>
      </c>
      <c r="J122" s="26"/>
      <c r="L122">
        <v>3</v>
      </c>
      <c r="M122">
        <v>2</v>
      </c>
      <c r="N122" s="8">
        <f t="shared" si="25"/>
        <v>2.8229166666666665</v>
      </c>
    </row>
    <row r="123" spans="1:14" ht="14.45" x14ac:dyDescent="0.3">
      <c r="A123" s="9" t="s">
        <v>24</v>
      </c>
      <c r="B123" s="23">
        <v>132</v>
      </c>
      <c r="C123" s="7">
        <f t="shared" si="19"/>
        <v>125.4</v>
      </c>
      <c r="D123" s="7">
        <f t="shared" si="20"/>
        <v>10.450000000000001</v>
      </c>
      <c r="E123" s="7">
        <f t="shared" si="21"/>
        <v>125.4</v>
      </c>
      <c r="F123" s="28">
        <f>'ORIGEN NIÑO'!AG28</f>
        <v>54</v>
      </c>
      <c r="G123" s="7">
        <f t="shared" si="22"/>
        <v>4.5</v>
      </c>
      <c r="H123" s="6">
        <f t="shared" si="23"/>
        <v>71.400000000000006</v>
      </c>
      <c r="I123" s="6">
        <f t="shared" si="24"/>
        <v>71.400000000000006</v>
      </c>
      <c r="J123" s="26"/>
      <c r="L123">
        <v>2</v>
      </c>
      <c r="M123">
        <v>2</v>
      </c>
      <c r="N123" s="8">
        <f t="shared" si="25"/>
        <v>4.4625000000000004</v>
      </c>
    </row>
    <row r="124" spans="1:14" ht="14.45" x14ac:dyDescent="0.3">
      <c r="A124" s="9" t="s">
        <v>25</v>
      </c>
      <c r="B124" s="23">
        <v>74</v>
      </c>
      <c r="C124" s="7">
        <f t="shared" si="19"/>
        <v>70.3</v>
      </c>
      <c r="D124" s="7">
        <f t="shared" si="20"/>
        <v>5.8583333333333334</v>
      </c>
      <c r="E124" s="7">
        <f t="shared" si="21"/>
        <v>70.3</v>
      </c>
      <c r="F124" s="28">
        <f>'ORIGEN NIÑO'!AG29</f>
        <v>48</v>
      </c>
      <c r="G124" s="7">
        <f t="shared" si="22"/>
        <v>4</v>
      </c>
      <c r="H124" s="6">
        <f t="shared" si="23"/>
        <v>22.299999999999997</v>
      </c>
      <c r="I124" s="6">
        <f t="shared" si="24"/>
        <v>22.299999999999997</v>
      </c>
      <c r="J124" s="26"/>
      <c r="L124">
        <v>4</v>
      </c>
      <c r="M124">
        <v>2</v>
      </c>
      <c r="N124" s="8">
        <f t="shared" si="25"/>
        <v>0.69687499999999991</v>
      </c>
    </row>
    <row r="125" spans="1:14" ht="14.45" x14ac:dyDescent="0.3">
      <c r="A125" s="9" t="s">
        <v>26</v>
      </c>
      <c r="B125" s="23">
        <v>305</v>
      </c>
      <c r="C125" s="7">
        <f t="shared" si="19"/>
        <v>289.75</v>
      </c>
      <c r="D125" s="7">
        <f t="shared" si="20"/>
        <v>24.145833333333332</v>
      </c>
      <c r="E125" s="7">
        <f t="shared" si="21"/>
        <v>289.75</v>
      </c>
      <c r="F125" s="28">
        <f>'ORIGEN NIÑO'!AG30</f>
        <v>271</v>
      </c>
      <c r="G125" s="7">
        <f t="shared" si="22"/>
        <v>22.583333333333332</v>
      </c>
      <c r="H125" s="6">
        <f t="shared" si="23"/>
        <v>18.75</v>
      </c>
      <c r="I125" s="6">
        <f t="shared" si="24"/>
        <v>18.75</v>
      </c>
      <c r="J125" s="26"/>
      <c r="L125">
        <v>6</v>
      </c>
      <c r="M125">
        <v>4</v>
      </c>
      <c r="N125" s="8">
        <f t="shared" si="25"/>
        <v>0.390625</v>
      </c>
    </row>
    <row r="126" spans="1:14" ht="14.45" x14ac:dyDescent="0.3">
      <c r="A126" s="9" t="s">
        <v>27</v>
      </c>
      <c r="B126" s="23">
        <v>88</v>
      </c>
      <c r="C126" s="7">
        <f t="shared" si="19"/>
        <v>83.6</v>
      </c>
      <c r="D126" s="7">
        <f t="shared" si="20"/>
        <v>6.9666666666666659</v>
      </c>
      <c r="E126" s="7">
        <f t="shared" si="21"/>
        <v>83.6</v>
      </c>
      <c r="F126" s="28">
        <f>'ORIGEN NIÑO'!AG31</f>
        <v>38</v>
      </c>
      <c r="G126" s="7">
        <f t="shared" si="22"/>
        <v>3.1666666666666665</v>
      </c>
      <c r="H126" s="6">
        <f t="shared" si="23"/>
        <v>45.599999999999994</v>
      </c>
      <c r="I126" s="6">
        <f t="shared" si="24"/>
        <v>45.599999999999994</v>
      </c>
      <c r="J126" s="26"/>
      <c r="L126">
        <v>2</v>
      </c>
      <c r="M126">
        <v>1</v>
      </c>
      <c r="N126" s="8">
        <f t="shared" si="25"/>
        <v>2.8499999999999996</v>
      </c>
    </row>
    <row r="127" spans="1:14" ht="14.45" x14ac:dyDescent="0.3">
      <c r="A127" s="9" t="s">
        <v>28</v>
      </c>
      <c r="B127" s="23">
        <v>0</v>
      </c>
      <c r="C127" s="7">
        <f t="shared" si="19"/>
        <v>0</v>
      </c>
      <c r="D127" s="7">
        <f t="shared" si="20"/>
        <v>0</v>
      </c>
      <c r="E127" s="7">
        <f t="shared" si="21"/>
        <v>0</v>
      </c>
      <c r="F127" s="28">
        <f>'ORIGEN NIÑO'!AG32</f>
        <v>3</v>
      </c>
      <c r="G127" s="7">
        <f t="shared" si="22"/>
        <v>0.25</v>
      </c>
      <c r="H127" s="6">
        <f t="shared" si="23"/>
        <v>-3</v>
      </c>
      <c r="I127" s="6">
        <f t="shared" si="24"/>
        <v>-3</v>
      </c>
      <c r="J127" s="26"/>
      <c r="L127">
        <v>1</v>
      </c>
      <c r="M127">
        <v>1</v>
      </c>
      <c r="N127" s="8">
        <f t="shared" si="25"/>
        <v>-0.375</v>
      </c>
    </row>
    <row r="128" spans="1:14" ht="14.45" x14ac:dyDescent="0.3">
      <c r="A128" s="9" t="s">
        <v>30</v>
      </c>
      <c r="B128" s="23">
        <v>6178</v>
      </c>
      <c r="C128" s="7">
        <f t="shared" si="19"/>
        <v>5869.1</v>
      </c>
      <c r="D128" s="7">
        <f t="shared" si="20"/>
        <v>489.0916666666667</v>
      </c>
      <c r="E128" s="7">
        <f>D128*$E$4</f>
        <v>5869.1</v>
      </c>
      <c r="F128" s="28">
        <f>'ORIGEN NIÑO'!AG33</f>
        <v>4976</v>
      </c>
      <c r="G128" s="7">
        <f t="shared" si="22"/>
        <v>414.66666666666669</v>
      </c>
      <c r="H128" s="6">
        <f t="shared" si="23"/>
        <v>893.10000000000036</v>
      </c>
      <c r="I128" s="6">
        <f t="shared" si="24"/>
        <v>893.10000000000036</v>
      </c>
      <c r="J128" s="26"/>
      <c r="L128">
        <v>150</v>
      </c>
      <c r="M128">
        <v>68</v>
      </c>
      <c r="N128" s="8">
        <f t="shared" si="25"/>
        <v>0.7442500000000003</v>
      </c>
    </row>
    <row r="131" spans="1:14" ht="14.45" x14ac:dyDescent="0.3">
      <c r="A131" s="11" t="s">
        <v>35</v>
      </c>
    </row>
    <row r="133" spans="1:14" ht="43.15" x14ac:dyDescent="0.3">
      <c r="A133" s="3" t="s">
        <v>29</v>
      </c>
      <c r="B133" s="3" t="s">
        <v>3</v>
      </c>
      <c r="C133" s="4" t="s">
        <v>52</v>
      </c>
      <c r="D133" s="3" t="s">
        <v>31</v>
      </c>
      <c r="E133" s="4" t="s">
        <v>69</v>
      </c>
      <c r="F133" s="4" t="s">
        <v>68</v>
      </c>
      <c r="G133" s="4" t="s">
        <v>61</v>
      </c>
      <c r="H133" s="3" t="s">
        <v>32</v>
      </c>
      <c r="I133" s="4" t="s">
        <v>65</v>
      </c>
      <c r="J133" s="20"/>
      <c r="L133" s="4" t="s">
        <v>51</v>
      </c>
      <c r="M133" s="4" t="s">
        <v>54</v>
      </c>
      <c r="N133" s="4" t="s">
        <v>53</v>
      </c>
    </row>
    <row r="134" spans="1:14" ht="14.45" x14ac:dyDescent="0.3">
      <c r="A134" s="9" t="s">
        <v>4</v>
      </c>
      <c r="B134" s="23">
        <v>1783</v>
      </c>
      <c r="C134" s="7">
        <f>95*B134/100</f>
        <v>1693.85</v>
      </c>
      <c r="D134" s="7">
        <f>C134/12</f>
        <v>141.15416666666667</v>
      </c>
      <c r="E134" s="7">
        <f>D134*$E$4</f>
        <v>1693.85</v>
      </c>
      <c r="F134" s="28">
        <f>'ORIGEN NIÑO'!AI8</f>
        <v>2515</v>
      </c>
      <c r="G134" s="7">
        <f>F134/$E$4</f>
        <v>209.58333333333334</v>
      </c>
      <c r="H134" s="6">
        <f>E134-F134</f>
        <v>-821.15000000000009</v>
      </c>
      <c r="I134" s="6">
        <f>H134+(D134*$H$4)</f>
        <v>-821.15000000000009</v>
      </c>
      <c r="J134" s="26"/>
      <c r="L134">
        <v>32</v>
      </c>
      <c r="M134">
        <v>8</v>
      </c>
      <c r="N134" s="8">
        <f>(I134/M134)/8</f>
        <v>-12.830468750000001</v>
      </c>
    </row>
    <row r="135" spans="1:14" ht="14.45" x14ac:dyDescent="0.3">
      <c r="A135" s="9" t="s">
        <v>5</v>
      </c>
      <c r="B135" s="23">
        <v>465</v>
      </c>
      <c r="C135" s="7">
        <f t="shared" ref="C135:C159" si="26">95*B135/100</f>
        <v>441.75</v>
      </c>
      <c r="D135" s="7">
        <f t="shared" ref="D135:D159" si="27">C135/12</f>
        <v>36.8125</v>
      </c>
      <c r="E135" s="7">
        <f t="shared" ref="E135:E159" si="28">D135*$E$4</f>
        <v>441.75</v>
      </c>
      <c r="F135" s="28">
        <f>'ORIGEN NIÑO'!AI9</f>
        <v>474</v>
      </c>
      <c r="G135" s="7">
        <f t="shared" ref="G135:G159" si="29">F135/$E$4</f>
        <v>39.5</v>
      </c>
      <c r="H135" s="6">
        <f t="shared" ref="H135:H159" si="30">E135-F135</f>
        <v>-32.25</v>
      </c>
      <c r="I135" s="6">
        <f t="shared" ref="I135:I159" si="31">H135+(D135*$H$4)</f>
        <v>-32.25</v>
      </c>
      <c r="J135" s="26"/>
      <c r="L135">
        <v>14</v>
      </c>
      <c r="M135">
        <v>4</v>
      </c>
      <c r="N135" s="8">
        <f t="shared" ref="N135:N159" si="32">(I135/L135)/8</f>
        <v>-0.28794642857142855</v>
      </c>
    </row>
    <row r="136" spans="1:14" ht="14.45" x14ac:dyDescent="0.3">
      <c r="A136" s="9" t="s">
        <v>6</v>
      </c>
      <c r="B136" s="23">
        <v>621</v>
      </c>
      <c r="C136" s="7">
        <f t="shared" si="26"/>
        <v>589.95000000000005</v>
      </c>
      <c r="D136" s="7">
        <f t="shared" si="27"/>
        <v>49.162500000000001</v>
      </c>
      <c r="E136" s="7">
        <f t="shared" si="28"/>
        <v>589.95000000000005</v>
      </c>
      <c r="F136" s="28">
        <f>'ORIGEN NIÑO'!AI10</f>
        <v>366</v>
      </c>
      <c r="G136" s="7">
        <f t="shared" si="29"/>
        <v>30.5</v>
      </c>
      <c r="H136" s="6">
        <f t="shared" si="30"/>
        <v>223.95000000000005</v>
      </c>
      <c r="I136" s="6">
        <f t="shared" si="31"/>
        <v>223.95000000000005</v>
      </c>
      <c r="J136" s="26"/>
      <c r="L136">
        <v>20</v>
      </c>
      <c r="M136">
        <v>4</v>
      </c>
      <c r="N136" s="8">
        <f t="shared" si="32"/>
        <v>1.3996875000000002</v>
      </c>
    </row>
    <row r="137" spans="1:14" ht="14.45" x14ac:dyDescent="0.3">
      <c r="A137" s="9" t="s">
        <v>7</v>
      </c>
      <c r="B137" s="23">
        <v>39</v>
      </c>
      <c r="C137" s="7">
        <f t="shared" si="26"/>
        <v>37.049999999999997</v>
      </c>
      <c r="D137" s="7">
        <f t="shared" si="27"/>
        <v>3.0874999999999999</v>
      </c>
      <c r="E137" s="7">
        <f t="shared" si="28"/>
        <v>37.049999999999997</v>
      </c>
      <c r="F137" s="28">
        <f>'ORIGEN NIÑO'!AI11</f>
        <v>24</v>
      </c>
      <c r="G137" s="7">
        <f t="shared" si="29"/>
        <v>2</v>
      </c>
      <c r="H137" s="6">
        <f t="shared" si="30"/>
        <v>13.049999999999997</v>
      </c>
      <c r="I137" s="6">
        <f t="shared" si="31"/>
        <v>13.049999999999997</v>
      </c>
      <c r="J137" s="26"/>
      <c r="L137">
        <v>3</v>
      </c>
      <c r="M137">
        <v>1</v>
      </c>
      <c r="N137" s="8">
        <f t="shared" si="32"/>
        <v>0.54374999999999984</v>
      </c>
    </row>
    <row r="138" spans="1:14" ht="14.45" x14ac:dyDescent="0.3">
      <c r="A138" s="9" t="s">
        <v>8</v>
      </c>
      <c r="B138" s="23">
        <v>147</v>
      </c>
      <c r="C138" s="7">
        <f t="shared" si="26"/>
        <v>139.65</v>
      </c>
      <c r="D138" s="7">
        <f t="shared" si="27"/>
        <v>11.637500000000001</v>
      </c>
      <c r="E138" s="7">
        <f t="shared" si="28"/>
        <v>139.65</v>
      </c>
      <c r="F138" s="28">
        <f>'ORIGEN NIÑO'!AI12</f>
        <v>132</v>
      </c>
      <c r="G138" s="7">
        <f t="shared" si="29"/>
        <v>11</v>
      </c>
      <c r="H138" s="6">
        <f t="shared" si="30"/>
        <v>7.6500000000000057</v>
      </c>
      <c r="I138" s="6">
        <f t="shared" si="31"/>
        <v>7.6500000000000057</v>
      </c>
      <c r="J138" s="26"/>
      <c r="L138">
        <v>6</v>
      </c>
      <c r="M138">
        <v>2</v>
      </c>
      <c r="N138" s="8">
        <f t="shared" si="32"/>
        <v>0.15937500000000013</v>
      </c>
    </row>
    <row r="139" spans="1:14" ht="14.45" x14ac:dyDescent="0.3">
      <c r="A139" s="9" t="s">
        <v>9</v>
      </c>
      <c r="B139" s="23">
        <v>109</v>
      </c>
      <c r="C139" s="7">
        <f t="shared" si="26"/>
        <v>103.55</v>
      </c>
      <c r="D139" s="7">
        <f t="shared" si="27"/>
        <v>8.6291666666666664</v>
      </c>
      <c r="E139" s="7">
        <f t="shared" si="28"/>
        <v>103.55</v>
      </c>
      <c r="F139" s="28">
        <f>'ORIGEN NIÑO'!AI13</f>
        <v>99</v>
      </c>
      <c r="G139" s="7">
        <f t="shared" si="29"/>
        <v>8.25</v>
      </c>
      <c r="H139" s="6">
        <f t="shared" si="30"/>
        <v>4.5499999999999972</v>
      </c>
      <c r="I139" s="6">
        <f t="shared" si="31"/>
        <v>4.5499999999999972</v>
      </c>
      <c r="J139" s="26"/>
      <c r="L139">
        <v>4</v>
      </c>
      <c r="M139">
        <v>1</v>
      </c>
      <c r="N139" s="8">
        <f t="shared" si="32"/>
        <v>0.14218749999999991</v>
      </c>
    </row>
    <row r="140" spans="1:14" ht="14.45" x14ac:dyDescent="0.3">
      <c r="A140" s="9" t="s">
        <v>10</v>
      </c>
      <c r="B140" s="23">
        <v>301</v>
      </c>
      <c r="C140" s="7">
        <f t="shared" si="26"/>
        <v>285.95</v>
      </c>
      <c r="D140" s="7">
        <f t="shared" si="27"/>
        <v>23.829166666666666</v>
      </c>
      <c r="E140" s="7">
        <f t="shared" si="28"/>
        <v>285.95</v>
      </c>
      <c r="F140" s="28">
        <f>'ORIGEN NIÑO'!AI14</f>
        <v>335</v>
      </c>
      <c r="G140" s="7">
        <f t="shared" si="29"/>
        <v>27.916666666666668</v>
      </c>
      <c r="H140" s="6">
        <f t="shared" si="30"/>
        <v>-49.050000000000011</v>
      </c>
      <c r="I140" s="6">
        <f t="shared" si="31"/>
        <v>-49.050000000000011</v>
      </c>
      <c r="J140" s="26"/>
      <c r="L140">
        <v>10</v>
      </c>
      <c r="M140">
        <v>4</v>
      </c>
      <c r="N140" s="8">
        <f t="shared" si="32"/>
        <v>-0.61312500000000014</v>
      </c>
    </row>
    <row r="141" spans="1:14" ht="14.45" x14ac:dyDescent="0.3">
      <c r="A141" s="9" t="s">
        <v>11</v>
      </c>
      <c r="B141" s="23">
        <v>178</v>
      </c>
      <c r="C141" s="7">
        <f t="shared" si="26"/>
        <v>169.1</v>
      </c>
      <c r="D141" s="7">
        <f t="shared" si="27"/>
        <v>14.091666666666667</v>
      </c>
      <c r="E141" s="7">
        <f t="shared" si="28"/>
        <v>169.1</v>
      </c>
      <c r="F141" s="28">
        <f>'ORIGEN NIÑO'!AI15</f>
        <v>199</v>
      </c>
      <c r="G141" s="7">
        <f t="shared" si="29"/>
        <v>16.583333333333332</v>
      </c>
      <c r="H141" s="6">
        <f t="shared" si="30"/>
        <v>-29.900000000000006</v>
      </c>
      <c r="I141" s="6">
        <f t="shared" si="31"/>
        <v>-29.900000000000006</v>
      </c>
      <c r="J141" s="26"/>
      <c r="L141">
        <v>5</v>
      </c>
      <c r="M141">
        <v>2</v>
      </c>
      <c r="N141" s="8">
        <f t="shared" si="32"/>
        <v>-0.74750000000000016</v>
      </c>
    </row>
    <row r="142" spans="1:14" ht="14.45" x14ac:dyDescent="0.3">
      <c r="A142" s="9" t="s">
        <v>12</v>
      </c>
      <c r="B142" s="23">
        <v>77</v>
      </c>
      <c r="C142" s="7">
        <f t="shared" si="26"/>
        <v>73.150000000000006</v>
      </c>
      <c r="D142" s="7">
        <f t="shared" si="27"/>
        <v>6.0958333333333341</v>
      </c>
      <c r="E142" s="7">
        <f t="shared" si="28"/>
        <v>73.150000000000006</v>
      </c>
      <c r="F142" s="28">
        <f>'ORIGEN NIÑO'!AI16</f>
        <v>75</v>
      </c>
      <c r="G142" s="7">
        <f t="shared" si="29"/>
        <v>6.25</v>
      </c>
      <c r="H142" s="6">
        <f t="shared" si="30"/>
        <v>-1.8499999999999943</v>
      </c>
      <c r="I142" s="6">
        <f t="shared" si="31"/>
        <v>-1.8499999999999943</v>
      </c>
      <c r="J142" s="26"/>
      <c r="L142">
        <v>2</v>
      </c>
      <c r="M142">
        <v>1</v>
      </c>
      <c r="N142" s="8">
        <f t="shared" si="32"/>
        <v>-0.11562499999999964</v>
      </c>
    </row>
    <row r="143" spans="1:14" ht="14.45" x14ac:dyDescent="0.3">
      <c r="A143" s="9" t="s">
        <v>13</v>
      </c>
      <c r="B143" s="23">
        <v>110</v>
      </c>
      <c r="C143" s="7">
        <f t="shared" si="26"/>
        <v>104.5</v>
      </c>
      <c r="D143" s="7">
        <f t="shared" si="27"/>
        <v>8.7083333333333339</v>
      </c>
      <c r="E143" s="7">
        <f t="shared" si="28"/>
        <v>104.5</v>
      </c>
      <c r="F143" s="28">
        <f>'ORIGEN NIÑO'!AI17</f>
        <v>59</v>
      </c>
      <c r="G143" s="7">
        <f t="shared" si="29"/>
        <v>4.916666666666667</v>
      </c>
      <c r="H143" s="6">
        <f t="shared" si="30"/>
        <v>45.5</v>
      </c>
      <c r="I143" s="6">
        <f t="shared" si="31"/>
        <v>45.5</v>
      </c>
      <c r="J143" s="26"/>
      <c r="L143">
        <v>2</v>
      </c>
      <c r="M143">
        <v>1</v>
      </c>
      <c r="N143" s="8">
        <f t="shared" si="32"/>
        <v>2.84375</v>
      </c>
    </row>
    <row r="144" spans="1:14" ht="14.45" x14ac:dyDescent="0.3">
      <c r="A144" s="9" t="s">
        <v>14</v>
      </c>
      <c r="B144" s="23">
        <v>44</v>
      </c>
      <c r="C144" s="7">
        <f t="shared" si="26"/>
        <v>41.8</v>
      </c>
      <c r="D144" s="7">
        <f t="shared" si="27"/>
        <v>3.4833333333333329</v>
      </c>
      <c r="E144" s="7">
        <f t="shared" si="28"/>
        <v>41.8</v>
      </c>
      <c r="F144" s="28">
        <f>'ORIGEN NIÑO'!AI18</f>
        <v>28</v>
      </c>
      <c r="G144" s="7">
        <f t="shared" si="29"/>
        <v>2.3333333333333335</v>
      </c>
      <c r="H144" s="6">
        <f t="shared" si="30"/>
        <v>13.799999999999997</v>
      </c>
      <c r="I144" s="6">
        <f t="shared" si="31"/>
        <v>13.799999999999997</v>
      </c>
      <c r="J144" s="26"/>
      <c r="L144">
        <v>1</v>
      </c>
      <c r="M144">
        <v>1</v>
      </c>
      <c r="N144" s="8">
        <f t="shared" si="32"/>
        <v>1.7249999999999996</v>
      </c>
    </row>
    <row r="145" spans="1:14" ht="14.45" x14ac:dyDescent="0.3">
      <c r="A145" s="9" t="s">
        <v>15</v>
      </c>
      <c r="B145" s="23">
        <v>28</v>
      </c>
      <c r="C145" s="7">
        <f t="shared" si="26"/>
        <v>26.6</v>
      </c>
      <c r="D145" s="7">
        <f t="shared" si="27"/>
        <v>2.2166666666666668</v>
      </c>
      <c r="E145" s="7">
        <f t="shared" si="28"/>
        <v>26.6</v>
      </c>
      <c r="F145" s="28">
        <f>'ORIGEN NIÑO'!AI19</f>
        <v>39</v>
      </c>
      <c r="G145" s="7">
        <f t="shared" si="29"/>
        <v>3.25</v>
      </c>
      <c r="H145" s="6">
        <f t="shared" si="30"/>
        <v>-12.399999999999999</v>
      </c>
      <c r="I145" s="6">
        <f t="shared" si="31"/>
        <v>-12.399999999999999</v>
      </c>
      <c r="J145" s="26"/>
      <c r="L145">
        <v>1</v>
      </c>
      <c r="M145">
        <v>1</v>
      </c>
      <c r="N145" s="8">
        <f t="shared" si="32"/>
        <v>-1.5499999999999998</v>
      </c>
    </row>
    <row r="146" spans="1:14" ht="14.45" x14ac:dyDescent="0.3">
      <c r="A146" s="9" t="s">
        <v>16</v>
      </c>
      <c r="B146" s="23">
        <v>17</v>
      </c>
      <c r="C146" s="7">
        <f t="shared" si="26"/>
        <v>16.149999999999999</v>
      </c>
      <c r="D146" s="7">
        <f t="shared" si="27"/>
        <v>1.3458333333333332</v>
      </c>
      <c r="E146" s="7">
        <f t="shared" si="28"/>
        <v>16.149999999999999</v>
      </c>
      <c r="F146" s="28">
        <f>'ORIGEN NIÑO'!AI20</f>
        <v>32</v>
      </c>
      <c r="G146" s="7">
        <f t="shared" si="29"/>
        <v>2.6666666666666665</v>
      </c>
      <c r="H146" s="6">
        <f t="shared" si="30"/>
        <v>-15.850000000000001</v>
      </c>
      <c r="I146" s="6">
        <f t="shared" si="31"/>
        <v>-15.850000000000001</v>
      </c>
      <c r="J146" s="26"/>
      <c r="L146">
        <v>1</v>
      </c>
      <c r="M146">
        <v>1</v>
      </c>
      <c r="N146" s="8">
        <f t="shared" si="32"/>
        <v>-1.9812500000000002</v>
      </c>
    </row>
    <row r="147" spans="1:14" ht="14.45" x14ac:dyDescent="0.3">
      <c r="A147" s="9" t="s">
        <v>17</v>
      </c>
      <c r="B147" s="23">
        <v>63</v>
      </c>
      <c r="C147" s="7">
        <f t="shared" si="26"/>
        <v>59.85</v>
      </c>
      <c r="D147" s="7">
        <f t="shared" si="27"/>
        <v>4.9874999999999998</v>
      </c>
      <c r="E147" s="7">
        <f t="shared" si="28"/>
        <v>59.849999999999994</v>
      </c>
      <c r="F147" s="28">
        <f>'ORIGEN NIÑO'!AI21</f>
        <v>115</v>
      </c>
      <c r="G147" s="7">
        <f t="shared" si="29"/>
        <v>9.5833333333333339</v>
      </c>
      <c r="H147" s="6">
        <f t="shared" si="30"/>
        <v>-55.150000000000006</v>
      </c>
      <c r="I147" s="6">
        <f t="shared" si="31"/>
        <v>-55.150000000000006</v>
      </c>
      <c r="J147" s="26"/>
      <c r="L147">
        <v>2</v>
      </c>
      <c r="M147">
        <v>1</v>
      </c>
      <c r="N147" s="8">
        <f t="shared" si="32"/>
        <v>-3.4468750000000004</v>
      </c>
    </row>
    <row r="148" spans="1:14" ht="14.45" x14ac:dyDescent="0.3">
      <c r="A148" s="9" t="s">
        <v>18</v>
      </c>
      <c r="B148" s="23">
        <v>142</v>
      </c>
      <c r="C148" s="7">
        <f t="shared" si="26"/>
        <v>134.9</v>
      </c>
      <c r="D148" s="7">
        <f t="shared" si="27"/>
        <v>11.241666666666667</v>
      </c>
      <c r="E148" s="7">
        <f t="shared" si="28"/>
        <v>134.9</v>
      </c>
      <c r="F148" s="28">
        <f>'ORIGEN NIÑO'!AI22</f>
        <v>208</v>
      </c>
      <c r="G148" s="7">
        <f t="shared" si="29"/>
        <v>17.333333333333332</v>
      </c>
      <c r="H148" s="6">
        <f t="shared" si="30"/>
        <v>-73.099999999999994</v>
      </c>
      <c r="I148" s="6">
        <f t="shared" si="31"/>
        <v>-73.099999999999994</v>
      </c>
      <c r="J148" s="26"/>
      <c r="L148">
        <v>4</v>
      </c>
      <c r="M148">
        <v>2</v>
      </c>
      <c r="N148" s="8">
        <f t="shared" si="32"/>
        <v>-2.2843749999999998</v>
      </c>
    </row>
    <row r="149" spans="1:14" ht="14.45" x14ac:dyDescent="0.3">
      <c r="A149" s="9" t="s">
        <v>19</v>
      </c>
      <c r="B149" s="23">
        <v>146</v>
      </c>
      <c r="C149" s="7">
        <f t="shared" si="26"/>
        <v>138.69999999999999</v>
      </c>
      <c r="D149" s="7">
        <f t="shared" si="27"/>
        <v>11.558333333333332</v>
      </c>
      <c r="E149" s="7">
        <f t="shared" si="28"/>
        <v>138.69999999999999</v>
      </c>
      <c r="F149" s="28">
        <f>'ORIGEN NIÑO'!AI23</f>
        <v>127</v>
      </c>
      <c r="G149" s="7">
        <f t="shared" si="29"/>
        <v>10.583333333333334</v>
      </c>
      <c r="H149" s="6">
        <f t="shared" si="30"/>
        <v>11.699999999999989</v>
      </c>
      <c r="I149" s="6">
        <f t="shared" si="31"/>
        <v>11.699999999999989</v>
      </c>
      <c r="J149" s="26"/>
      <c r="L149">
        <v>3</v>
      </c>
      <c r="M149">
        <v>1</v>
      </c>
      <c r="N149" s="8">
        <f t="shared" si="32"/>
        <v>0.48749999999999954</v>
      </c>
    </row>
    <row r="150" spans="1:14" ht="14.45" x14ac:dyDescent="0.3">
      <c r="A150" s="9" t="s">
        <v>20</v>
      </c>
      <c r="B150" s="23">
        <v>99</v>
      </c>
      <c r="C150" s="7">
        <f t="shared" si="26"/>
        <v>94.05</v>
      </c>
      <c r="D150" s="7">
        <f t="shared" si="27"/>
        <v>7.8374999999999995</v>
      </c>
      <c r="E150" s="7">
        <f t="shared" si="28"/>
        <v>94.05</v>
      </c>
      <c r="F150" s="28">
        <f>'ORIGEN NIÑO'!AI24</f>
        <v>75</v>
      </c>
      <c r="G150" s="7">
        <f t="shared" si="29"/>
        <v>6.25</v>
      </c>
      <c r="H150" s="6">
        <f t="shared" si="30"/>
        <v>19.049999999999997</v>
      </c>
      <c r="I150" s="6">
        <f t="shared" si="31"/>
        <v>19.049999999999997</v>
      </c>
      <c r="J150" s="26"/>
      <c r="L150">
        <v>2</v>
      </c>
      <c r="M150">
        <v>1</v>
      </c>
      <c r="N150" s="8">
        <f t="shared" si="32"/>
        <v>1.1906249999999998</v>
      </c>
    </row>
    <row r="151" spans="1:14" ht="14.45" x14ac:dyDescent="0.3">
      <c r="A151" s="9" t="s">
        <v>21</v>
      </c>
      <c r="B151" s="23">
        <v>765</v>
      </c>
      <c r="C151" s="7">
        <f t="shared" si="26"/>
        <v>726.75</v>
      </c>
      <c r="D151" s="7">
        <f t="shared" si="27"/>
        <v>60.5625</v>
      </c>
      <c r="E151" s="7">
        <f t="shared" si="28"/>
        <v>726.75</v>
      </c>
      <c r="F151" s="28">
        <f>'ORIGEN NIÑO'!AI25</f>
        <v>332</v>
      </c>
      <c r="G151" s="7">
        <f t="shared" si="29"/>
        <v>27.666666666666668</v>
      </c>
      <c r="H151" s="6">
        <f t="shared" si="30"/>
        <v>394.75</v>
      </c>
      <c r="I151" s="6">
        <f t="shared" si="31"/>
        <v>394.75</v>
      </c>
      <c r="J151" s="26"/>
      <c r="L151">
        <v>10</v>
      </c>
      <c r="M151">
        <v>10</v>
      </c>
      <c r="N151" s="8">
        <f t="shared" si="32"/>
        <v>4.9343750000000002</v>
      </c>
    </row>
    <row r="152" spans="1:14" ht="14.45" x14ac:dyDescent="0.3">
      <c r="A152" s="9" t="s">
        <v>22</v>
      </c>
      <c r="B152" s="23">
        <v>846</v>
      </c>
      <c r="C152" s="7">
        <f t="shared" si="26"/>
        <v>803.7</v>
      </c>
      <c r="D152" s="7">
        <f t="shared" si="27"/>
        <v>66.975000000000009</v>
      </c>
      <c r="E152" s="7">
        <f t="shared" si="28"/>
        <v>803.7</v>
      </c>
      <c r="F152" s="28">
        <f>'ORIGEN NIÑO'!AI26</f>
        <v>484</v>
      </c>
      <c r="G152" s="7">
        <f t="shared" si="29"/>
        <v>40.333333333333336</v>
      </c>
      <c r="H152" s="6">
        <f t="shared" si="30"/>
        <v>319.70000000000005</v>
      </c>
      <c r="I152" s="6">
        <f t="shared" si="31"/>
        <v>319.70000000000005</v>
      </c>
      <c r="J152" s="26"/>
      <c r="L152">
        <v>10</v>
      </c>
      <c r="M152">
        <v>10</v>
      </c>
      <c r="N152" s="8">
        <f t="shared" si="32"/>
        <v>3.9962500000000007</v>
      </c>
    </row>
    <row r="153" spans="1:14" ht="14.45" x14ac:dyDescent="0.3">
      <c r="A153" s="9" t="s">
        <v>23</v>
      </c>
      <c r="B153" s="23">
        <v>107</v>
      </c>
      <c r="C153" s="7">
        <f t="shared" si="26"/>
        <v>101.65</v>
      </c>
      <c r="D153" s="7">
        <f t="shared" si="27"/>
        <v>8.4708333333333332</v>
      </c>
      <c r="E153" s="7">
        <f t="shared" si="28"/>
        <v>101.65</v>
      </c>
      <c r="F153" s="28">
        <f>'ORIGEN NIÑO'!AI27</f>
        <v>85</v>
      </c>
      <c r="G153" s="7">
        <f t="shared" si="29"/>
        <v>7.083333333333333</v>
      </c>
      <c r="H153" s="6">
        <f t="shared" si="30"/>
        <v>16.650000000000006</v>
      </c>
      <c r="I153" s="6">
        <f t="shared" si="31"/>
        <v>16.650000000000006</v>
      </c>
      <c r="J153" s="26"/>
      <c r="L153">
        <v>3</v>
      </c>
      <c r="M153">
        <v>2</v>
      </c>
      <c r="N153" s="8">
        <f t="shared" si="32"/>
        <v>0.6937500000000002</v>
      </c>
    </row>
    <row r="154" spans="1:14" ht="14.45" x14ac:dyDescent="0.3">
      <c r="A154" s="9" t="s">
        <v>24</v>
      </c>
      <c r="B154" s="23">
        <v>147</v>
      </c>
      <c r="C154" s="7">
        <f t="shared" si="26"/>
        <v>139.65</v>
      </c>
      <c r="D154" s="7">
        <f t="shared" si="27"/>
        <v>11.637500000000001</v>
      </c>
      <c r="E154" s="7">
        <f t="shared" si="28"/>
        <v>139.65</v>
      </c>
      <c r="F154" s="28">
        <f>'ORIGEN NIÑO'!AI28</f>
        <v>59</v>
      </c>
      <c r="G154" s="7">
        <f t="shared" si="29"/>
        <v>4.916666666666667</v>
      </c>
      <c r="H154" s="6">
        <f t="shared" si="30"/>
        <v>80.650000000000006</v>
      </c>
      <c r="I154" s="6">
        <f t="shared" si="31"/>
        <v>80.650000000000006</v>
      </c>
      <c r="J154" s="26"/>
      <c r="L154">
        <v>2</v>
      </c>
      <c r="M154">
        <v>2</v>
      </c>
      <c r="N154" s="8">
        <f t="shared" si="32"/>
        <v>5.0406250000000004</v>
      </c>
    </row>
    <row r="155" spans="1:14" ht="14.45" x14ac:dyDescent="0.3">
      <c r="A155" s="9" t="s">
        <v>25</v>
      </c>
      <c r="B155" s="23">
        <v>58</v>
      </c>
      <c r="C155" s="7">
        <f t="shared" si="26"/>
        <v>55.1</v>
      </c>
      <c r="D155" s="7">
        <f t="shared" si="27"/>
        <v>4.5916666666666668</v>
      </c>
      <c r="E155" s="7">
        <f t="shared" si="28"/>
        <v>55.1</v>
      </c>
      <c r="F155" s="28">
        <f>'ORIGEN NIÑO'!AI29</f>
        <v>76</v>
      </c>
      <c r="G155" s="7">
        <f t="shared" si="29"/>
        <v>6.333333333333333</v>
      </c>
      <c r="H155" s="6">
        <f t="shared" si="30"/>
        <v>-20.9</v>
      </c>
      <c r="I155" s="6">
        <f t="shared" si="31"/>
        <v>-20.9</v>
      </c>
      <c r="J155" s="26"/>
      <c r="L155">
        <v>4</v>
      </c>
      <c r="M155">
        <v>2</v>
      </c>
      <c r="N155" s="8">
        <f t="shared" si="32"/>
        <v>-0.65312499999999996</v>
      </c>
    </row>
    <row r="156" spans="1:14" ht="14.45" x14ac:dyDescent="0.3">
      <c r="A156" s="9" t="s">
        <v>26</v>
      </c>
      <c r="B156" s="23">
        <v>326</v>
      </c>
      <c r="C156" s="7">
        <f t="shared" si="26"/>
        <v>309.7</v>
      </c>
      <c r="D156" s="7">
        <f t="shared" si="27"/>
        <v>25.808333333333334</v>
      </c>
      <c r="E156" s="7">
        <f t="shared" si="28"/>
        <v>309.7</v>
      </c>
      <c r="F156" s="28">
        <f>'ORIGEN NIÑO'!AI30</f>
        <v>297</v>
      </c>
      <c r="G156" s="7">
        <f t="shared" si="29"/>
        <v>24.75</v>
      </c>
      <c r="H156" s="6">
        <f t="shared" si="30"/>
        <v>12.699999999999989</v>
      </c>
      <c r="I156" s="6">
        <f t="shared" si="31"/>
        <v>12.699999999999989</v>
      </c>
      <c r="J156" s="26"/>
      <c r="L156">
        <v>6</v>
      </c>
      <c r="M156">
        <v>4</v>
      </c>
      <c r="N156" s="8">
        <f t="shared" si="32"/>
        <v>0.26458333333333311</v>
      </c>
    </row>
    <row r="157" spans="1:14" ht="14.45" x14ac:dyDescent="0.3">
      <c r="A157" s="9" t="s">
        <v>27</v>
      </c>
      <c r="B157" s="23">
        <v>110</v>
      </c>
      <c r="C157" s="7">
        <f t="shared" si="26"/>
        <v>104.5</v>
      </c>
      <c r="D157" s="7">
        <f t="shared" si="27"/>
        <v>8.7083333333333339</v>
      </c>
      <c r="E157" s="7">
        <f t="shared" si="28"/>
        <v>104.5</v>
      </c>
      <c r="F157" s="28">
        <f>'ORIGEN NIÑO'!AI31</f>
        <v>55</v>
      </c>
      <c r="G157" s="7">
        <f t="shared" si="29"/>
        <v>4.583333333333333</v>
      </c>
      <c r="H157" s="6">
        <f t="shared" si="30"/>
        <v>49.5</v>
      </c>
      <c r="I157" s="6">
        <f t="shared" si="31"/>
        <v>49.5</v>
      </c>
      <c r="J157" s="26"/>
      <c r="L157">
        <v>2</v>
      </c>
      <c r="M157">
        <v>1</v>
      </c>
      <c r="N157" s="8">
        <f t="shared" si="32"/>
        <v>3.09375</v>
      </c>
    </row>
    <row r="158" spans="1:14" ht="14.45" x14ac:dyDescent="0.3">
      <c r="A158" s="9" t="s">
        <v>28</v>
      </c>
      <c r="B158" s="23">
        <v>4</v>
      </c>
      <c r="C158" s="7">
        <f t="shared" si="26"/>
        <v>3.8</v>
      </c>
      <c r="D158" s="7">
        <f t="shared" si="27"/>
        <v>0.31666666666666665</v>
      </c>
      <c r="E158" s="7">
        <f t="shared" si="28"/>
        <v>3.8</v>
      </c>
      <c r="F158" s="28">
        <f>'ORIGEN NIÑO'!AI32</f>
        <v>4</v>
      </c>
      <c r="G158" s="7">
        <f t="shared" si="29"/>
        <v>0.33333333333333331</v>
      </c>
      <c r="H158" s="6">
        <f t="shared" si="30"/>
        <v>-0.20000000000000018</v>
      </c>
      <c r="I158" s="6">
        <f t="shared" si="31"/>
        <v>-0.20000000000000018</v>
      </c>
      <c r="J158" s="26"/>
      <c r="L158">
        <v>1</v>
      </c>
      <c r="M158">
        <v>1</v>
      </c>
      <c r="N158" s="8">
        <f t="shared" si="32"/>
        <v>-2.5000000000000022E-2</v>
      </c>
    </row>
    <row r="159" spans="1:14" ht="14.45" x14ac:dyDescent="0.3">
      <c r="A159" s="9" t="s">
        <v>30</v>
      </c>
      <c r="B159" s="23">
        <v>6732</v>
      </c>
      <c r="C159" s="7">
        <f t="shared" si="26"/>
        <v>6395.4</v>
      </c>
      <c r="D159" s="7">
        <f t="shared" si="27"/>
        <v>532.94999999999993</v>
      </c>
      <c r="E159" s="7">
        <f t="shared" si="28"/>
        <v>6395.4</v>
      </c>
      <c r="F159" s="28">
        <f>'ORIGEN NIÑO'!AI33</f>
        <v>6294</v>
      </c>
      <c r="G159" s="7">
        <f t="shared" si="29"/>
        <v>524.5</v>
      </c>
      <c r="H159" s="6">
        <f t="shared" si="30"/>
        <v>101.39999999999964</v>
      </c>
      <c r="I159" s="6">
        <f t="shared" si="31"/>
        <v>101.39999999999964</v>
      </c>
      <c r="J159" s="26"/>
      <c r="L159">
        <v>150</v>
      </c>
      <c r="M159">
        <v>68</v>
      </c>
      <c r="N159" s="8">
        <f t="shared" si="32"/>
        <v>8.44999999999997E-2</v>
      </c>
    </row>
  </sheetData>
  <mergeCells count="2">
    <mergeCell ref="A2:N2"/>
    <mergeCell ref="A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5"/>
  <sheetViews>
    <sheetView workbookViewId="0">
      <selection sqref="A1:XFD1048576"/>
    </sheetView>
  </sheetViews>
  <sheetFormatPr baseColWidth="10" defaultRowHeight="12.75" x14ac:dyDescent="0.2"/>
  <cols>
    <col min="1" max="1" width="2.7109375" style="29" customWidth="1"/>
    <col min="2" max="2" width="13" style="29" customWidth="1"/>
    <col min="3" max="3" width="8.140625" style="30" customWidth="1"/>
    <col min="4" max="4" width="23.85546875" style="30" customWidth="1"/>
    <col min="5" max="5" width="16.28515625" style="30" customWidth="1"/>
    <col min="6" max="6" width="19.85546875" style="30" customWidth="1"/>
    <col min="7" max="7" width="21" style="30" customWidth="1"/>
    <col min="8" max="8" width="19.5703125" style="30" customWidth="1"/>
    <col min="9" max="9" width="18.28515625" style="30" customWidth="1"/>
    <col min="10" max="10" width="25" style="30" customWidth="1"/>
    <col min="11" max="11" width="16.140625" style="30" customWidth="1"/>
    <col min="12" max="12" width="18.140625" style="30" customWidth="1"/>
    <col min="13" max="13" width="21.7109375" style="30" customWidth="1"/>
    <col min="14" max="14" width="20.140625" style="30" customWidth="1"/>
    <col min="15" max="15" width="25.28515625" style="30" customWidth="1"/>
    <col min="16" max="16" width="23.85546875" style="30" customWidth="1"/>
    <col min="17" max="17" width="15.85546875" style="30" customWidth="1"/>
    <col min="18" max="18" width="14.42578125" style="30" customWidth="1"/>
    <col min="19" max="19" width="11.7109375" style="30" customWidth="1"/>
    <col min="20" max="20" width="11.5703125" style="30" customWidth="1"/>
    <col min="21" max="21" width="15.140625" style="30" customWidth="1"/>
    <col min="22" max="22" width="19.85546875" style="30" customWidth="1"/>
    <col min="23" max="23" width="16.42578125" style="30" customWidth="1"/>
    <col min="24" max="24" width="14.7109375" style="30" customWidth="1"/>
    <col min="25" max="25" width="13.5703125" style="30" customWidth="1"/>
    <col min="26" max="26" width="21.42578125" style="30" customWidth="1"/>
    <col min="27" max="27" width="21" style="30" customWidth="1"/>
    <col min="28" max="28" width="11.42578125" style="30" customWidth="1"/>
    <col min="29" max="29" width="13.42578125" style="30" customWidth="1"/>
    <col min="30" max="30" width="22.85546875" style="30" customWidth="1"/>
    <col min="31" max="31" width="17" style="30" customWidth="1"/>
    <col min="32" max="32" width="27.7109375" style="30" customWidth="1"/>
    <col min="33" max="33" width="17.5703125" style="30" customWidth="1"/>
    <col min="34" max="34" width="26.5703125" style="30" customWidth="1"/>
    <col min="35" max="35" width="20.5703125" style="30" customWidth="1"/>
    <col min="36" max="36" width="31.28515625" style="30" customWidth="1"/>
    <col min="37" max="37" width="21.28515625" style="30" customWidth="1"/>
    <col min="38" max="38" width="12.5703125" style="30" customWidth="1"/>
    <col min="39" max="39" width="22" style="30" customWidth="1"/>
    <col min="40" max="40" width="11.85546875" style="30" customWidth="1"/>
    <col min="41" max="256" width="11.42578125" style="29"/>
    <col min="257" max="257" width="2.7109375" style="29" customWidth="1"/>
    <col min="258" max="258" width="13" style="29" customWidth="1"/>
    <col min="259" max="259" width="8.140625" style="29" customWidth="1"/>
    <col min="260" max="260" width="23.85546875" style="29" customWidth="1"/>
    <col min="261" max="261" width="16.28515625" style="29" customWidth="1"/>
    <col min="262" max="262" width="19.85546875" style="29" customWidth="1"/>
    <col min="263" max="263" width="21" style="29" customWidth="1"/>
    <col min="264" max="264" width="19.5703125" style="29" customWidth="1"/>
    <col min="265" max="265" width="18.28515625" style="29" customWidth="1"/>
    <col min="266" max="266" width="25" style="29" customWidth="1"/>
    <col min="267" max="267" width="16.140625" style="29" customWidth="1"/>
    <col min="268" max="268" width="18.140625" style="29" customWidth="1"/>
    <col min="269" max="269" width="21.7109375" style="29" customWidth="1"/>
    <col min="270" max="270" width="20.140625" style="29" customWidth="1"/>
    <col min="271" max="271" width="25.28515625" style="29" customWidth="1"/>
    <col min="272" max="272" width="23.85546875" style="29" customWidth="1"/>
    <col min="273" max="273" width="15.85546875" style="29" customWidth="1"/>
    <col min="274" max="274" width="14.42578125" style="29" customWidth="1"/>
    <col min="275" max="275" width="11.7109375" style="29" customWidth="1"/>
    <col min="276" max="276" width="11.5703125" style="29" customWidth="1"/>
    <col min="277" max="277" width="15.140625" style="29" customWidth="1"/>
    <col min="278" max="278" width="19.85546875" style="29" customWidth="1"/>
    <col min="279" max="279" width="16.42578125" style="29" customWidth="1"/>
    <col min="280" max="280" width="14.7109375" style="29" customWidth="1"/>
    <col min="281" max="281" width="13.5703125" style="29" customWidth="1"/>
    <col min="282" max="282" width="21.42578125" style="29" customWidth="1"/>
    <col min="283" max="283" width="21" style="29" customWidth="1"/>
    <col min="284" max="284" width="11.42578125" style="29" customWidth="1"/>
    <col min="285" max="285" width="13.42578125" style="29" customWidth="1"/>
    <col min="286" max="286" width="22.85546875" style="29" customWidth="1"/>
    <col min="287" max="287" width="17" style="29" customWidth="1"/>
    <col min="288" max="288" width="27.7109375" style="29" customWidth="1"/>
    <col min="289" max="289" width="17.5703125" style="29" customWidth="1"/>
    <col min="290" max="290" width="26.5703125" style="29" customWidth="1"/>
    <col min="291" max="291" width="20.5703125" style="29" customWidth="1"/>
    <col min="292" max="292" width="31.28515625" style="29" customWidth="1"/>
    <col min="293" max="293" width="21.28515625" style="29" customWidth="1"/>
    <col min="294" max="294" width="12.5703125" style="29" customWidth="1"/>
    <col min="295" max="295" width="22" style="29" customWidth="1"/>
    <col min="296" max="296" width="11.85546875" style="29" customWidth="1"/>
    <col min="297" max="512" width="11.42578125" style="29"/>
    <col min="513" max="513" width="2.7109375" style="29" customWidth="1"/>
    <col min="514" max="514" width="13" style="29" customWidth="1"/>
    <col min="515" max="515" width="8.140625" style="29" customWidth="1"/>
    <col min="516" max="516" width="23.85546875" style="29" customWidth="1"/>
    <col min="517" max="517" width="16.28515625" style="29" customWidth="1"/>
    <col min="518" max="518" width="19.85546875" style="29" customWidth="1"/>
    <col min="519" max="519" width="21" style="29" customWidth="1"/>
    <col min="520" max="520" width="19.5703125" style="29" customWidth="1"/>
    <col min="521" max="521" width="18.28515625" style="29" customWidth="1"/>
    <col min="522" max="522" width="25" style="29" customWidth="1"/>
    <col min="523" max="523" width="16.140625" style="29" customWidth="1"/>
    <col min="524" max="524" width="18.140625" style="29" customWidth="1"/>
    <col min="525" max="525" width="21.7109375" style="29" customWidth="1"/>
    <col min="526" max="526" width="20.140625" style="29" customWidth="1"/>
    <col min="527" max="527" width="25.28515625" style="29" customWidth="1"/>
    <col min="528" max="528" width="23.85546875" style="29" customWidth="1"/>
    <col min="529" max="529" width="15.85546875" style="29" customWidth="1"/>
    <col min="530" max="530" width="14.42578125" style="29" customWidth="1"/>
    <col min="531" max="531" width="11.7109375" style="29" customWidth="1"/>
    <col min="532" max="532" width="11.5703125" style="29" customWidth="1"/>
    <col min="533" max="533" width="15.140625" style="29" customWidth="1"/>
    <col min="534" max="534" width="19.85546875" style="29" customWidth="1"/>
    <col min="535" max="535" width="16.42578125" style="29" customWidth="1"/>
    <col min="536" max="536" width="14.7109375" style="29" customWidth="1"/>
    <col min="537" max="537" width="13.5703125" style="29" customWidth="1"/>
    <col min="538" max="538" width="21.42578125" style="29" customWidth="1"/>
    <col min="539" max="539" width="21" style="29" customWidth="1"/>
    <col min="540" max="540" width="11.42578125" style="29" customWidth="1"/>
    <col min="541" max="541" width="13.42578125" style="29" customWidth="1"/>
    <col min="542" max="542" width="22.85546875" style="29" customWidth="1"/>
    <col min="543" max="543" width="17" style="29" customWidth="1"/>
    <col min="544" max="544" width="27.7109375" style="29" customWidth="1"/>
    <col min="545" max="545" width="17.5703125" style="29" customWidth="1"/>
    <col min="546" max="546" width="26.5703125" style="29" customWidth="1"/>
    <col min="547" max="547" width="20.5703125" style="29" customWidth="1"/>
    <col min="548" max="548" width="31.28515625" style="29" customWidth="1"/>
    <col min="549" max="549" width="21.28515625" style="29" customWidth="1"/>
    <col min="550" max="550" width="12.5703125" style="29" customWidth="1"/>
    <col min="551" max="551" width="22" style="29" customWidth="1"/>
    <col min="552" max="552" width="11.85546875" style="29" customWidth="1"/>
    <col min="553" max="768" width="11.42578125" style="29"/>
    <col min="769" max="769" width="2.7109375" style="29" customWidth="1"/>
    <col min="770" max="770" width="13" style="29" customWidth="1"/>
    <col min="771" max="771" width="8.140625" style="29" customWidth="1"/>
    <col min="772" max="772" width="23.85546875" style="29" customWidth="1"/>
    <col min="773" max="773" width="16.28515625" style="29" customWidth="1"/>
    <col min="774" max="774" width="19.85546875" style="29" customWidth="1"/>
    <col min="775" max="775" width="21" style="29" customWidth="1"/>
    <col min="776" max="776" width="19.5703125" style="29" customWidth="1"/>
    <col min="777" max="777" width="18.28515625" style="29" customWidth="1"/>
    <col min="778" max="778" width="25" style="29" customWidth="1"/>
    <col min="779" max="779" width="16.140625" style="29" customWidth="1"/>
    <col min="780" max="780" width="18.140625" style="29" customWidth="1"/>
    <col min="781" max="781" width="21.7109375" style="29" customWidth="1"/>
    <col min="782" max="782" width="20.140625" style="29" customWidth="1"/>
    <col min="783" max="783" width="25.28515625" style="29" customWidth="1"/>
    <col min="784" max="784" width="23.85546875" style="29" customWidth="1"/>
    <col min="785" max="785" width="15.85546875" style="29" customWidth="1"/>
    <col min="786" max="786" width="14.42578125" style="29" customWidth="1"/>
    <col min="787" max="787" width="11.7109375" style="29" customWidth="1"/>
    <col min="788" max="788" width="11.5703125" style="29" customWidth="1"/>
    <col min="789" max="789" width="15.140625" style="29" customWidth="1"/>
    <col min="790" max="790" width="19.85546875" style="29" customWidth="1"/>
    <col min="791" max="791" width="16.42578125" style="29" customWidth="1"/>
    <col min="792" max="792" width="14.7109375" style="29" customWidth="1"/>
    <col min="793" max="793" width="13.5703125" style="29" customWidth="1"/>
    <col min="794" max="794" width="21.42578125" style="29" customWidth="1"/>
    <col min="795" max="795" width="21" style="29" customWidth="1"/>
    <col min="796" max="796" width="11.42578125" style="29" customWidth="1"/>
    <col min="797" max="797" width="13.42578125" style="29" customWidth="1"/>
    <col min="798" max="798" width="22.85546875" style="29" customWidth="1"/>
    <col min="799" max="799" width="17" style="29" customWidth="1"/>
    <col min="800" max="800" width="27.7109375" style="29" customWidth="1"/>
    <col min="801" max="801" width="17.5703125" style="29" customWidth="1"/>
    <col min="802" max="802" width="26.5703125" style="29" customWidth="1"/>
    <col min="803" max="803" width="20.5703125" style="29" customWidth="1"/>
    <col min="804" max="804" width="31.28515625" style="29" customWidth="1"/>
    <col min="805" max="805" width="21.28515625" style="29" customWidth="1"/>
    <col min="806" max="806" width="12.5703125" style="29" customWidth="1"/>
    <col min="807" max="807" width="22" style="29" customWidth="1"/>
    <col min="808" max="808" width="11.85546875" style="29" customWidth="1"/>
    <col min="809" max="1024" width="11.42578125" style="29"/>
    <col min="1025" max="1025" width="2.7109375" style="29" customWidth="1"/>
    <col min="1026" max="1026" width="13" style="29" customWidth="1"/>
    <col min="1027" max="1027" width="8.140625" style="29" customWidth="1"/>
    <col min="1028" max="1028" width="23.85546875" style="29" customWidth="1"/>
    <col min="1029" max="1029" width="16.28515625" style="29" customWidth="1"/>
    <col min="1030" max="1030" width="19.85546875" style="29" customWidth="1"/>
    <col min="1031" max="1031" width="21" style="29" customWidth="1"/>
    <col min="1032" max="1032" width="19.5703125" style="29" customWidth="1"/>
    <col min="1033" max="1033" width="18.28515625" style="29" customWidth="1"/>
    <col min="1034" max="1034" width="25" style="29" customWidth="1"/>
    <col min="1035" max="1035" width="16.140625" style="29" customWidth="1"/>
    <col min="1036" max="1036" width="18.140625" style="29" customWidth="1"/>
    <col min="1037" max="1037" width="21.7109375" style="29" customWidth="1"/>
    <col min="1038" max="1038" width="20.140625" style="29" customWidth="1"/>
    <col min="1039" max="1039" width="25.28515625" style="29" customWidth="1"/>
    <col min="1040" max="1040" width="23.85546875" style="29" customWidth="1"/>
    <col min="1041" max="1041" width="15.85546875" style="29" customWidth="1"/>
    <col min="1042" max="1042" width="14.42578125" style="29" customWidth="1"/>
    <col min="1043" max="1043" width="11.7109375" style="29" customWidth="1"/>
    <col min="1044" max="1044" width="11.5703125" style="29" customWidth="1"/>
    <col min="1045" max="1045" width="15.140625" style="29" customWidth="1"/>
    <col min="1046" max="1046" width="19.85546875" style="29" customWidth="1"/>
    <col min="1047" max="1047" width="16.42578125" style="29" customWidth="1"/>
    <col min="1048" max="1048" width="14.7109375" style="29" customWidth="1"/>
    <col min="1049" max="1049" width="13.5703125" style="29" customWidth="1"/>
    <col min="1050" max="1050" width="21.42578125" style="29" customWidth="1"/>
    <col min="1051" max="1051" width="21" style="29" customWidth="1"/>
    <col min="1052" max="1052" width="11.42578125" style="29" customWidth="1"/>
    <col min="1053" max="1053" width="13.42578125" style="29" customWidth="1"/>
    <col min="1054" max="1054" width="22.85546875" style="29" customWidth="1"/>
    <col min="1055" max="1055" width="17" style="29" customWidth="1"/>
    <col min="1056" max="1056" width="27.7109375" style="29" customWidth="1"/>
    <col min="1057" max="1057" width="17.5703125" style="29" customWidth="1"/>
    <col min="1058" max="1058" width="26.5703125" style="29" customWidth="1"/>
    <col min="1059" max="1059" width="20.5703125" style="29" customWidth="1"/>
    <col min="1060" max="1060" width="31.28515625" style="29" customWidth="1"/>
    <col min="1061" max="1061" width="21.28515625" style="29" customWidth="1"/>
    <col min="1062" max="1062" width="12.5703125" style="29" customWidth="1"/>
    <col min="1063" max="1063" width="22" style="29" customWidth="1"/>
    <col min="1064" max="1064" width="11.85546875" style="29" customWidth="1"/>
    <col min="1065" max="1280" width="11.42578125" style="29"/>
    <col min="1281" max="1281" width="2.7109375" style="29" customWidth="1"/>
    <col min="1282" max="1282" width="13" style="29" customWidth="1"/>
    <col min="1283" max="1283" width="8.140625" style="29" customWidth="1"/>
    <col min="1284" max="1284" width="23.85546875" style="29" customWidth="1"/>
    <col min="1285" max="1285" width="16.28515625" style="29" customWidth="1"/>
    <col min="1286" max="1286" width="19.85546875" style="29" customWidth="1"/>
    <col min="1287" max="1287" width="21" style="29" customWidth="1"/>
    <col min="1288" max="1288" width="19.5703125" style="29" customWidth="1"/>
    <col min="1289" max="1289" width="18.28515625" style="29" customWidth="1"/>
    <col min="1290" max="1290" width="25" style="29" customWidth="1"/>
    <col min="1291" max="1291" width="16.140625" style="29" customWidth="1"/>
    <col min="1292" max="1292" width="18.140625" style="29" customWidth="1"/>
    <col min="1293" max="1293" width="21.7109375" style="29" customWidth="1"/>
    <col min="1294" max="1294" width="20.140625" style="29" customWidth="1"/>
    <col min="1295" max="1295" width="25.28515625" style="29" customWidth="1"/>
    <col min="1296" max="1296" width="23.85546875" style="29" customWidth="1"/>
    <col min="1297" max="1297" width="15.85546875" style="29" customWidth="1"/>
    <col min="1298" max="1298" width="14.42578125" style="29" customWidth="1"/>
    <col min="1299" max="1299" width="11.7109375" style="29" customWidth="1"/>
    <col min="1300" max="1300" width="11.5703125" style="29" customWidth="1"/>
    <col min="1301" max="1301" width="15.140625" style="29" customWidth="1"/>
    <col min="1302" max="1302" width="19.85546875" style="29" customWidth="1"/>
    <col min="1303" max="1303" width="16.42578125" style="29" customWidth="1"/>
    <col min="1304" max="1304" width="14.7109375" style="29" customWidth="1"/>
    <col min="1305" max="1305" width="13.5703125" style="29" customWidth="1"/>
    <col min="1306" max="1306" width="21.42578125" style="29" customWidth="1"/>
    <col min="1307" max="1307" width="21" style="29" customWidth="1"/>
    <col min="1308" max="1308" width="11.42578125" style="29" customWidth="1"/>
    <col min="1309" max="1309" width="13.42578125" style="29" customWidth="1"/>
    <col min="1310" max="1310" width="22.85546875" style="29" customWidth="1"/>
    <col min="1311" max="1311" width="17" style="29" customWidth="1"/>
    <col min="1312" max="1312" width="27.7109375" style="29" customWidth="1"/>
    <col min="1313" max="1313" width="17.5703125" style="29" customWidth="1"/>
    <col min="1314" max="1314" width="26.5703125" style="29" customWidth="1"/>
    <col min="1315" max="1315" width="20.5703125" style="29" customWidth="1"/>
    <col min="1316" max="1316" width="31.28515625" style="29" customWidth="1"/>
    <col min="1317" max="1317" width="21.28515625" style="29" customWidth="1"/>
    <col min="1318" max="1318" width="12.5703125" style="29" customWidth="1"/>
    <col min="1319" max="1319" width="22" style="29" customWidth="1"/>
    <col min="1320" max="1320" width="11.85546875" style="29" customWidth="1"/>
    <col min="1321" max="1536" width="11.42578125" style="29"/>
    <col min="1537" max="1537" width="2.7109375" style="29" customWidth="1"/>
    <col min="1538" max="1538" width="13" style="29" customWidth="1"/>
    <col min="1539" max="1539" width="8.140625" style="29" customWidth="1"/>
    <col min="1540" max="1540" width="23.85546875" style="29" customWidth="1"/>
    <col min="1541" max="1541" width="16.28515625" style="29" customWidth="1"/>
    <col min="1542" max="1542" width="19.85546875" style="29" customWidth="1"/>
    <col min="1543" max="1543" width="21" style="29" customWidth="1"/>
    <col min="1544" max="1544" width="19.5703125" style="29" customWidth="1"/>
    <col min="1545" max="1545" width="18.28515625" style="29" customWidth="1"/>
    <col min="1546" max="1546" width="25" style="29" customWidth="1"/>
    <col min="1547" max="1547" width="16.140625" style="29" customWidth="1"/>
    <col min="1548" max="1548" width="18.140625" style="29" customWidth="1"/>
    <col min="1549" max="1549" width="21.7109375" style="29" customWidth="1"/>
    <col min="1550" max="1550" width="20.140625" style="29" customWidth="1"/>
    <col min="1551" max="1551" width="25.28515625" style="29" customWidth="1"/>
    <col min="1552" max="1552" width="23.85546875" style="29" customWidth="1"/>
    <col min="1553" max="1553" width="15.85546875" style="29" customWidth="1"/>
    <col min="1554" max="1554" width="14.42578125" style="29" customWidth="1"/>
    <col min="1555" max="1555" width="11.7109375" style="29" customWidth="1"/>
    <col min="1556" max="1556" width="11.5703125" style="29" customWidth="1"/>
    <col min="1557" max="1557" width="15.140625" style="29" customWidth="1"/>
    <col min="1558" max="1558" width="19.85546875" style="29" customWidth="1"/>
    <col min="1559" max="1559" width="16.42578125" style="29" customWidth="1"/>
    <col min="1560" max="1560" width="14.7109375" style="29" customWidth="1"/>
    <col min="1561" max="1561" width="13.5703125" style="29" customWidth="1"/>
    <col min="1562" max="1562" width="21.42578125" style="29" customWidth="1"/>
    <col min="1563" max="1563" width="21" style="29" customWidth="1"/>
    <col min="1564" max="1564" width="11.42578125" style="29" customWidth="1"/>
    <col min="1565" max="1565" width="13.42578125" style="29" customWidth="1"/>
    <col min="1566" max="1566" width="22.85546875" style="29" customWidth="1"/>
    <col min="1567" max="1567" width="17" style="29" customWidth="1"/>
    <col min="1568" max="1568" width="27.7109375" style="29" customWidth="1"/>
    <col min="1569" max="1569" width="17.5703125" style="29" customWidth="1"/>
    <col min="1570" max="1570" width="26.5703125" style="29" customWidth="1"/>
    <col min="1571" max="1571" width="20.5703125" style="29" customWidth="1"/>
    <col min="1572" max="1572" width="31.28515625" style="29" customWidth="1"/>
    <col min="1573" max="1573" width="21.28515625" style="29" customWidth="1"/>
    <col min="1574" max="1574" width="12.5703125" style="29" customWidth="1"/>
    <col min="1575" max="1575" width="22" style="29" customWidth="1"/>
    <col min="1576" max="1576" width="11.85546875" style="29" customWidth="1"/>
    <col min="1577" max="1792" width="11.42578125" style="29"/>
    <col min="1793" max="1793" width="2.7109375" style="29" customWidth="1"/>
    <col min="1794" max="1794" width="13" style="29" customWidth="1"/>
    <col min="1795" max="1795" width="8.140625" style="29" customWidth="1"/>
    <col min="1796" max="1796" width="23.85546875" style="29" customWidth="1"/>
    <col min="1797" max="1797" width="16.28515625" style="29" customWidth="1"/>
    <col min="1798" max="1798" width="19.85546875" style="29" customWidth="1"/>
    <col min="1799" max="1799" width="21" style="29" customWidth="1"/>
    <col min="1800" max="1800" width="19.5703125" style="29" customWidth="1"/>
    <col min="1801" max="1801" width="18.28515625" style="29" customWidth="1"/>
    <col min="1802" max="1802" width="25" style="29" customWidth="1"/>
    <col min="1803" max="1803" width="16.140625" style="29" customWidth="1"/>
    <col min="1804" max="1804" width="18.140625" style="29" customWidth="1"/>
    <col min="1805" max="1805" width="21.7109375" style="29" customWidth="1"/>
    <col min="1806" max="1806" width="20.140625" style="29" customWidth="1"/>
    <col min="1807" max="1807" width="25.28515625" style="29" customWidth="1"/>
    <col min="1808" max="1808" width="23.85546875" style="29" customWidth="1"/>
    <col min="1809" max="1809" width="15.85546875" style="29" customWidth="1"/>
    <col min="1810" max="1810" width="14.42578125" style="29" customWidth="1"/>
    <col min="1811" max="1811" width="11.7109375" style="29" customWidth="1"/>
    <col min="1812" max="1812" width="11.5703125" style="29" customWidth="1"/>
    <col min="1813" max="1813" width="15.140625" style="29" customWidth="1"/>
    <col min="1814" max="1814" width="19.85546875" style="29" customWidth="1"/>
    <col min="1815" max="1815" width="16.42578125" style="29" customWidth="1"/>
    <col min="1816" max="1816" width="14.7109375" style="29" customWidth="1"/>
    <col min="1817" max="1817" width="13.5703125" style="29" customWidth="1"/>
    <col min="1818" max="1818" width="21.42578125" style="29" customWidth="1"/>
    <col min="1819" max="1819" width="21" style="29" customWidth="1"/>
    <col min="1820" max="1820" width="11.42578125" style="29" customWidth="1"/>
    <col min="1821" max="1821" width="13.42578125" style="29" customWidth="1"/>
    <col min="1822" max="1822" width="22.85546875" style="29" customWidth="1"/>
    <col min="1823" max="1823" width="17" style="29" customWidth="1"/>
    <col min="1824" max="1824" width="27.7109375" style="29" customWidth="1"/>
    <col min="1825" max="1825" width="17.5703125" style="29" customWidth="1"/>
    <col min="1826" max="1826" width="26.5703125" style="29" customWidth="1"/>
    <col min="1827" max="1827" width="20.5703125" style="29" customWidth="1"/>
    <col min="1828" max="1828" width="31.28515625" style="29" customWidth="1"/>
    <col min="1829" max="1829" width="21.28515625" style="29" customWidth="1"/>
    <col min="1830" max="1830" width="12.5703125" style="29" customWidth="1"/>
    <col min="1831" max="1831" width="22" style="29" customWidth="1"/>
    <col min="1832" max="1832" width="11.85546875" style="29" customWidth="1"/>
    <col min="1833" max="2048" width="11.42578125" style="29"/>
    <col min="2049" max="2049" width="2.7109375" style="29" customWidth="1"/>
    <col min="2050" max="2050" width="13" style="29" customWidth="1"/>
    <col min="2051" max="2051" width="8.140625" style="29" customWidth="1"/>
    <col min="2052" max="2052" width="23.85546875" style="29" customWidth="1"/>
    <col min="2053" max="2053" width="16.28515625" style="29" customWidth="1"/>
    <col min="2054" max="2054" width="19.85546875" style="29" customWidth="1"/>
    <col min="2055" max="2055" width="21" style="29" customWidth="1"/>
    <col min="2056" max="2056" width="19.5703125" style="29" customWidth="1"/>
    <col min="2057" max="2057" width="18.28515625" style="29" customWidth="1"/>
    <col min="2058" max="2058" width="25" style="29" customWidth="1"/>
    <col min="2059" max="2059" width="16.140625" style="29" customWidth="1"/>
    <col min="2060" max="2060" width="18.140625" style="29" customWidth="1"/>
    <col min="2061" max="2061" width="21.7109375" style="29" customWidth="1"/>
    <col min="2062" max="2062" width="20.140625" style="29" customWidth="1"/>
    <col min="2063" max="2063" width="25.28515625" style="29" customWidth="1"/>
    <col min="2064" max="2064" width="23.85546875" style="29" customWidth="1"/>
    <col min="2065" max="2065" width="15.85546875" style="29" customWidth="1"/>
    <col min="2066" max="2066" width="14.42578125" style="29" customWidth="1"/>
    <col min="2067" max="2067" width="11.7109375" style="29" customWidth="1"/>
    <col min="2068" max="2068" width="11.5703125" style="29" customWidth="1"/>
    <col min="2069" max="2069" width="15.140625" style="29" customWidth="1"/>
    <col min="2070" max="2070" width="19.85546875" style="29" customWidth="1"/>
    <col min="2071" max="2071" width="16.42578125" style="29" customWidth="1"/>
    <col min="2072" max="2072" width="14.7109375" style="29" customWidth="1"/>
    <col min="2073" max="2073" width="13.5703125" style="29" customWidth="1"/>
    <col min="2074" max="2074" width="21.42578125" style="29" customWidth="1"/>
    <col min="2075" max="2075" width="21" style="29" customWidth="1"/>
    <col min="2076" max="2076" width="11.42578125" style="29" customWidth="1"/>
    <col min="2077" max="2077" width="13.42578125" style="29" customWidth="1"/>
    <col min="2078" max="2078" width="22.85546875" style="29" customWidth="1"/>
    <col min="2079" max="2079" width="17" style="29" customWidth="1"/>
    <col min="2080" max="2080" width="27.7109375" style="29" customWidth="1"/>
    <col min="2081" max="2081" width="17.5703125" style="29" customWidth="1"/>
    <col min="2082" max="2082" width="26.5703125" style="29" customWidth="1"/>
    <col min="2083" max="2083" width="20.5703125" style="29" customWidth="1"/>
    <col min="2084" max="2084" width="31.28515625" style="29" customWidth="1"/>
    <col min="2085" max="2085" width="21.28515625" style="29" customWidth="1"/>
    <col min="2086" max="2086" width="12.5703125" style="29" customWidth="1"/>
    <col min="2087" max="2087" width="22" style="29" customWidth="1"/>
    <col min="2088" max="2088" width="11.85546875" style="29" customWidth="1"/>
    <col min="2089" max="2304" width="11.42578125" style="29"/>
    <col min="2305" max="2305" width="2.7109375" style="29" customWidth="1"/>
    <col min="2306" max="2306" width="13" style="29" customWidth="1"/>
    <col min="2307" max="2307" width="8.140625" style="29" customWidth="1"/>
    <col min="2308" max="2308" width="23.85546875" style="29" customWidth="1"/>
    <col min="2309" max="2309" width="16.28515625" style="29" customWidth="1"/>
    <col min="2310" max="2310" width="19.85546875" style="29" customWidth="1"/>
    <col min="2311" max="2311" width="21" style="29" customWidth="1"/>
    <col min="2312" max="2312" width="19.5703125" style="29" customWidth="1"/>
    <col min="2313" max="2313" width="18.28515625" style="29" customWidth="1"/>
    <col min="2314" max="2314" width="25" style="29" customWidth="1"/>
    <col min="2315" max="2315" width="16.140625" style="29" customWidth="1"/>
    <col min="2316" max="2316" width="18.140625" style="29" customWidth="1"/>
    <col min="2317" max="2317" width="21.7109375" style="29" customWidth="1"/>
    <col min="2318" max="2318" width="20.140625" style="29" customWidth="1"/>
    <col min="2319" max="2319" width="25.28515625" style="29" customWidth="1"/>
    <col min="2320" max="2320" width="23.85546875" style="29" customWidth="1"/>
    <col min="2321" max="2321" width="15.85546875" style="29" customWidth="1"/>
    <col min="2322" max="2322" width="14.42578125" style="29" customWidth="1"/>
    <col min="2323" max="2323" width="11.7109375" style="29" customWidth="1"/>
    <col min="2324" max="2324" width="11.5703125" style="29" customWidth="1"/>
    <col min="2325" max="2325" width="15.140625" style="29" customWidth="1"/>
    <col min="2326" max="2326" width="19.85546875" style="29" customWidth="1"/>
    <col min="2327" max="2327" width="16.42578125" style="29" customWidth="1"/>
    <col min="2328" max="2328" width="14.7109375" style="29" customWidth="1"/>
    <col min="2329" max="2329" width="13.5703125" style="29" customWidth="1"/>
    <col min="2330" max="2330" width="21.42578125" style="29" customWidth="1"/>
    <col min="2331" max="2331" width="21" style="29" customWidth="1"/>
    <col min="2332" max="2332" width="11.42578125" style="29" customWidth="1"/>
    <col min="2333" max="2333" width="13.42578125" style="29" customWidth="1"/>
    <col min="2334" max="2334" width="22.85546875" style="29" customWidth="1"/>
    <col min="2335" max="2335" width="17" style="29" customWidth="1"/>
    <col min="2336" max="2336" width="27.7109375" style="29" customWidth="1"/>
    <col min="2337" max="2337" width="17.5703125" style="29" customWidth="1"/>
    <col min="2338" max="2338" width="26.5703125" style="29" customWidth="1"/>
    <col min="2339" max="2339" width="20.5703125" style="29" customWidth="1"/>
    <col min="2340" max="2340" width="31.28515625" style="29" customWidth="1"/>
    <col min="2341" max="2341" width="21.28515625" style="29" customWidth="1"/>
    <col min="2342" max="2342" width="12.5703125" style="29" customWidth="1"/>
    <col min="2343" max="2343" width="22" style="29" customWidth="1"/>
    <col min="2344" max="2344" width="11.85546875" style="29" customWidth="1"/>
    <col min="2345" max="2560" width="11.42578125" style="29"/>
    <col min="2561" max="2561" width="2.7109375" style="29" customWidth="1"/>
    <col min="2562" max="2562" width="13" style="29" customWidth="1"/>
    <col min="2563" max="2563" width="8.140625" style="29" customWidth="1"/>
    <col min="2564" max="2564" width="23.85546875" style="29" customWidth="1"/>
    <col min="2565" max="2565" width="16.28515625" style="29" customWidth="1"/>
    <col min="2566" max="2566" width="19.85546875" style="29" customWidth="1"/>
    <col min="2567" max="2567" width="21" style="29" customWidth="1"/>
    <col min="2568" max="2568" width="19.5703125" style="29" customWidth="1"/>
    <col min="2569" max="2569" width="18.28515625" style="29" customWidth="1"/>
    <col min="2570" max="2570" width="25" style="29" customWidth="1"/>
    <col min="2571" max="2571" width="16.140625" style="29" customWidth="1"/>
    <col min="2572" max="2572" width="18.140625" style="29" customWidth="1"/>
    <col min="2573" max="2573" width="21.7109375" style="29" customWidth="1"/>
    <col min="2574" max="2574" width="20.140625" style="29" customWidth="1"/>
    <col min="2575" max="2575" width="25.28515625" style="29" customWidth="1"/>
    <col min="2576" max="2576" width="23.85546875" style="29" customWidth="1"/>
    <col min="2577" max="2577" width="15.85546875" style="29" customWidth="1"/>
    <col min="2578" max="2578" width="14.42578125" style="29" customWidth="1"/>
    <col min="2579" max="2579" width="11.7109375" style="29" customWidth="1"/>
    <col min="2580" max="2580" width="11.5703125" style="29" customWidth="1"/>
    <col min="2581" max="2581" width="15.140625" style="29" customWidth="1"/>
    <col min="2582" max="2582" width="19.85546875" style="29" customWidth="1"/>
    <col min="2583" max="2583" width="16.42578125" style="29" customWidth="1"/>
    <col min="2584" max="2584" width="14.7109375" style="29" customWidth="1"/>
    <col min="2585" max="2585" width="13.5703125" style="29" customWidth="1"/>
    <col min="2586" max="2586" width="21.42578125" style="29" customWidth="1"/>
    <col min="2587" max="2587" width="21" style="29" customWidth="1"/>
    <col min="2588" max="2588" width="11.42578125" style="29" customWidth="1"/>
    <col min="2589" max="2589" width="13.42578125" style="29" customWidth="1"/>
    <col min="2590" max="2590" width="22.85546875" style="29" customWidth="1"/>
    <col min="2591" max="2591" width="17" style="29" customWidth="1"/>
    <col min="2592" max="2592" width="27.7109375" style="29" customWidth="1"/>
    <col min="2593" max="2593" width="17.5703125" style="29" customWidth="1"/>
    <col min="2594" max="2594" width="26.5703125" style="29" customWidth="1"/>
    <col min="2595" max="2595" width="20.5703125" style="29" customWidth="1"/>
    <col min="2596" max="2596" width="31.28515625" style="29" customWidth="1"/>
    <col min="2597" max="2597" width="21.28515625" style="29" customWidth="1"/>
    <col min="2598" max="2598" width="12.5703125" style="29" customWidth="1"/>
    <col min="2599" max="2599" width="22" style="29" customWidth="1"/>
    <col min="2600" max="2600" width="11.85546875" style="29" customWidth="1"/>
    <col min="2601" max="2816" width="11.42578125" style="29"/>
    <col min="2817" max="2817" width="2.7109375" style="29" customWidth="1"/>
    <col min="2818" max="2818" width="13" style="29" customWidth="1"/>
    <col min="2819" max="2819" width="8.140625" style="29" customWidth="1"/>
    <col min="2820" max="2820" width="23.85546875" style="29" customWidth="1"/>
    <col min="2821" max="2821" width="16.28515625" style="29" customWidth="1"/>
    <col min="2822" max="2822" width="19.85546875" style="29" customWidth="1"/>
    <col min="2823" max="2823" width="21" style="29" customWidth="1"/>
    <col min="2824" max="2824" width="19.5703125" style="29" customWidth="1"/>
    <col min="2825" max="2825" width="18.28515625" style="29" customWidth="1"/>
    <col min="2826" max="2826" width="25" style="29" customWidth="1"/>
    <col min="2827" max="2827" width="16.140625" style="29" customWidth="1"/>
    <col min="2828" max="2828" width="18.140625" style="29" customWidth="1"/>
    <col min="2829" max="2829" width="21.7109375" style="29" customWidth="1"/>
    <col min="2830" max="2830" width="20.140625" style="29" customWidth="1"/>
    <col min="2831" max="2831" width="25.28515625" style="29" customWidth="1"/>
    <col min="2832" max="2832" width="23.85546875" style="29" customWidth="1"/>
    <col min="2833" max="2833" width="15.85546875" style="29" customWidth="1"/>
    <col min="2834" max="2834" width="14.42578125" style="29" customWidth="1"/>
    <col min="2835" max="2835" width="11.7109375" style="29" customWidth="1"/>
    <col min="2836" max="2836" width="11.5703125" style="29" customWidth="1"/>
    <col min="2837" max="2837" width="15.140625" style="29" customWidth="1"/>
    <col min="2838" max="2838" width="19.85546875" style="29" customWidth="1"/>
    <col min="2839" max="2839" width="16.42578125" style="29" customWidth="1"/>
    <col min="2840" max="2840" width="14.7109375" style="29" customWidth="1"/>
    <col min="2841" max="2841" width="13.5703125" style="29" customWidth="1"/>
    <col min="2842" max="2842" width="21.42578125" style="29" customWidth="1"/>
    <col min="2843" max="2843" width="21" style="29" customWidth="1"/>
    <col min="2844" max="2844" width="11.42578125" style="29" customWidth="1"/>
    <col min="2845" max="2845" width="13.42578125" style="29" customWidth="1"/>
    <col min="2846" max="2846" width="22.85546875" style="29" customWidth="1"/>
    <col min="2847" max="2847" width="17" style="29" customWidth="1"/>
    <col min="2848" max="2848" width="27.7109375" style="29" customWidth="1"/>
    <col min="2849" max="2849" width="17.5703125" style="29" customWidth="1"/>
    <col min="2850" max="2850" width="26.5703125" style="29" customWidth="1"/>
    <col min="2851" max="2851" width="20.5703125" style="29" customWidth="1"/>
    <col min="2852" max="2852" width="31.28515625" style="29" customWidth="1"/>
    <col min="2853" max="2853" width="21.28515625" style="29" customWidth="1"/>
    <col min="2854" max="2854" width="12.5703125" style="29" customWidth="1"/>
    <col min="2855" max="2855" width="22" style="29" customWidth="1"/>
    <col min="2856" max="2856" width="11.85546875" style="29" customWidth="1"/>
    <col min="2857" max="3072" width="11.42578125" style="29"/>
    <col min="3073" max="3073" width="2.7109375" style="29" customWidth="1"/>
    <col min="3074" max="3074" width="13" style="29" customWidth="1"/>
    <col min="3075" max="3075" width="8.140625" style="29" customWidth="1"/>
    <col min="3076" max="3076" width="23.85546875" style="29" customWidth="1"/>
    <col min="3077" max="3077" width="16.28515625" style="29" customWidth="1"/>
    <col min="3078" max="3078" width="19.85546875" style="29" customWidth="1"/>
    <col min="3079" max="3079" width="21" style="29" customWidth="1"/>
    <col min="3080" max="3080" width="19.5703125" style="29" customWidth="1"/>
    <col min="3081" max="3081" width="18.28515625" style="29" customWidth="1"/>
    <col min="3082" max="3082" width="25" style="29" customWidth="1"/>
    <col min="3083" max="3083" width="16.140625" style="29" customWidth="1"/>
    <col min="3084" max="3084" width="18.140625" style="29" customWidth="1"/>
    <col min="3085" max="3085" width="21.7109375" style="29" customWidth="1"/>
    <col min="3086" max="3086" width="20.140625" style="29" customWidth="1"/>
    <col min="3087" max="3087" width="25.28515625" style="29" customWidth="1"/>
    <col min="3088" max="3088" width="23.85546875" style="29" customWidth="1"/>
    <col min="3089" max="3089" width="15.85546875" style="29" customWidth="1"/>
    <col min="3090" max="3090" width="14.42578125" style="29" customWidth="1"/>
    <col min="3091" max="3091" width="11.7109375" style="29" customWidth="1"/>
    <col min="3092" max="3092" width="11.5703125" style="29" customWidth="1"/>
    <col min="3093" max="3093" width="15.140625" style="29" customWidth="1"/>
    <col min="3094" max="3094" width="19.85546875" style="29" customWidth="1"/>
    <col min="3095" max="3095" width="16.42578125" style="29" customWidth="1"/>
    <col min="3096" max="3096" width="14.7109375" style="29" customWidth="1"/>
    <col min="3097" max="3097" width="13.5703125" style="29" customWidth="1"/>
    <col min="3098" max="3098" width="21.42578125" style="29" customWidth="1"/>
    <col min="3099" max="3099" width="21" style="29" customWidth="1"/>
    <col min="3100" max="3100" width="11.42578125" style="29" customWidth="1"/>
    <col min="3101" max="3101" width="13.42578125" style="29" customWidth="1"/>
    <col min="3102" max="3102" width="22.85546875" style="29" customWidth="1"/>
    <col min="3103" max="3103" width="17" style="29" customWidth="1"/>
    <col min="3104" max="3104" width="27.7109375" style="29" customWidth="1"/>
    <col min="3105" max="3105" width="17.5703125" style="29" customWidth="1"/>
    <col min="3106" max="3106" width="26.5703125" style="29" customWidth="1"/>
    <col min="3107" max="3107" width="20.5703125" style="29" customWidth="1"/>
    <col min="3108" max="3108" width="31.28515625" style="29" customWidth="1"/>
    <col min="3109" max="3109" width="21.28515625" style="29" customWidth="1"/>
    <col min="3110" max="3110" width="12.5703125" style="29" customWidth="1"/>
    <col min="3111" max="3111" width="22" style="29" customWidth="1"/>
    <col min="3112" max="3112" width="11.85546875" style="29" customWidth="1"/>
    <col min="3113" max="3328" width="11.42578125" style="29"/>
    <col min="3329" max="3329" width="2.7109375" style="29" customWidth="1"/>
    <col min="3330" max="3330" width="13" style="29" customWidth="1"/>
    <col min="3331" max="3331" width="8.140625" style="29" customWidth="1"/>
    <col min="3332" max="3332" width="23.85546875" style="29" customWidth="1"/>
    <col min="3333" max="3333" width="16.28515625" style="29" customWidth="1"/>
    <col min="3334" max="3334" width="19.85546875" style="29" customWidth="1"/>
    <col min="3335" max="3335" width="21" style="29" customWidth="1"/>
    <col min="3336" max="3336" width="19.5703125" style="29" customWidth="1"/>
    <col min="3337" max="3337" width="18.28515625" style="29" customWidth="1"/>
    <col min="3338" max="3338" width="25" style="29" customWidth="1"/>
    <col min="3339" max="3339" width="16.140625" style="29" customWidth="1"/>
    <col min="3340" max="3340" width="18.140625" style="29" customWidth="1"/>
    <col min="3341" max="3341" width="21.7109375" style="29" customWidth="1"/>
    <col min="3342" max="3342" width="20.140625" style="29" customWidth="1"/>
    <col min="3343" max="3343" width="25.28515625" style="29" customWidth="1"/>
    <col min="3344" max="3344" width="23.85546875" style="29" customWidth="1"/>
    <col min="3345" max="3345" width="15.85546875" style="29" customWidth="1"/>
    <col min="3346" max="3346" width="14.42578125" style="29" customWidth="1"/>
    <col min="3347" max="3347" width="11.7109375" style="29" customWidth="1"/>
    <col min="3348" max="3348" width="11.5703125" style="29" customWidth="1"/>
    <col min="3349" max="3349" width="15.140625" style="29" customWidth="1"/>
    <col min="3350" max="3350" width="19.85546875" style="29" customWidth="1"/>
    <col min="3351" max="3351" width="16.42578125" style="29" customWidth="1"/>
    <col min="3352" max="3352" width="14.7109375" style="29" customWidth="1"/>
    <col min="3353" max="3353" width="13.5703125" style="29" customWidth="1"/>
    <col min="3354" max="3354" width="21.42578125" style="29" customWidth="1"/>
    <col min="3355" max="3355" width="21" style="29" customWidth="1"/>
    <col min="3356" max="3356" width="11.42578125" style="29" customWidth="1"/>
    <col min="3357" max="3357" width="13.42578125" style="29" customWidth="1"/>
    <col min="3358" max="3358" width="22.85546875" style="29" customWidth="1"/>
    <col min="3359" max="3359" width="17" style="29" customWidth="1"/>
    <col min="3360" max="3360" width="27.7109375" style="29" customWidth="1"/>
    <col min="3361" max="3361" width="17.5703125" style="29" customWidth="1"/>
    <col min="3362" max="3362" width="26.5703125" style="29" customWidth="1"/>
    <col min="3363" max="3363" width="20.5703125" style="29" customWidth="1"/>
    <col min="3364" max="3364" width="31.28515625" style="29" customWidth="1"/>
    <col min="3365" max="3365" width="21.28515625" style="29" customWidth="1"/>
    <col min="3366" max="3366" width="12.5703125" style="29" customWidth="1"/>
    <col min="3367" max="3367" width="22" style="29" customWidth="1"/>
    <col min="3368" max="3368" width="11.85546875" style="29" customWidth="1"/>
    <col min="3369" max="3584" width="11.42578125" style="29"/>
    <col min="3585" max="3585" width="2.7109375" style="29" customWidth="1"/>
    <col min="3586" max="3586" width="13" style="29" customWidth="1"/>
    <col min="3587" max="3587" width="8.140625" style="29" customWidth="1"/>
    <col min="3588" max="3588" width="23.85546875" style="29" customWidth="1"/>
    <col min="3589" max="3589" width="16.28515625" style="29" customWidth="1"/>
    <col min="3590" max="3590" width="19.85546875" style="29" customWidth="1"/>
    <col min="3591" max="3591" width="21" style="29" customWidth="1"/>
    <col min="3592" max="3592" width="19.5703125" style="29" customWidth="1"/>
    <col min="3593" max="3593" width="18.28515625" style="29" customWidth="1"/>
    <col min="3594" max="3594" width="25" style="29" customWidth="1"/>
    <col min="3595" max="3595" width="16.140625" style="29" customWidth="1"/>
    <col min="3596" max="3596" width="18.140625" style="29" customWidth="1"/>
    <col min="3597" max="3597" width="21.7109375" style="29" customWidth="1"/>
    <col min="3598" max="3598" width="20.140625" style="29" customWidth="1"/>
    <col min="3599" max="3599" width="25.28515625" style="29" customWidth="1"/>
    <col min="3600" max="3600" width="23.85546875" style="29" customWidth="1"/>
    <col min="3601" max="3601" width="15.85546875" style="29" customWidth="1"/>
    <col min="3602" max="3602" width="14.42578125" style="29" customWidth="1"/>
    <col min="3603" max="3603" width="11.7109375" style="29" customWidth="1"/>
    <col min="3604" max="3604" width="11.5703125" style="29" customWidth="1"/>
    <col min="3605" max="3605" width="15.140625" style="29" customWidth="1"/>
    <col min="3606" max="3606" width="19.85546875" style="29" customWidth="1"/>
    <col min="3607" max="3607" width="16.42578125" style="29" customWidth="1"/>
    <col min="3608" max="3608" width="14.7109375" style="29" customWidth="1"/>
    <col min="3609" max="3609" width="13.5703125" style="29" customWidth="1"/>
    <col min="3610" max="3610" width="21.42578125" style="29" customWidth="1"/>
    <col min="3611" max="3611" width="21" style="29" customWidth="1"/>
    <col min="3612" max="3612" width="11.42578125" style="29" customWidth="1"/>
    <col min="3613" max="3613" width="13.42578125" style="29" customWidth="1"/>
    <col min="3614" max="3614" width="22.85546875" style="29" customWidth="1"/>
    <col min="3615" max="3615" width="17" style="29" customWidth="1"/>
    <col min="3616" max="3616" width="27.7109375" style="29" customWidth="1"/>
    <col min="3617" max="3617" width="17.5703125" style="29" customWidth="1"/>
    <col min="3618" max="3618" width="26.5703125" style="29" customWidth="1"/>
    <col min="3619" max="3619" width="20.5703125" style="29" customWidth="1"/>
    <col min="3620" max="3620" width="31.28515625" style="29" customWidth="1"/>
    <col min="3621" max="3621" width="21.28515625" style="29" customWidth="1"/>
    <col min="3622" max="3622" width="12.5703125" style="29" customWidth="1"/>
    <col min="3623" max="3623" width="22" style="29" customWidth="1"/>
    <col min="3624" max="3624" width="11.85546875" style="29" customWidth="1"/>
    <col min="3625" max="3840" width="11.42578125" style="29"/>
    <col min="3841" max="3841" width="2.7109375" style="29" customWidth="1"/>
    <col min="3842" max="3842" width="13" style="29" customWidth="1"/>
    <col min="3843" max="3843" width="8.140625" style="29" customWidth="1"/>
    <col min="3844" max="3844" width="23.85546875" style="29" customWidth="1"/>
    <col min="3845" max="3845" width="16.28515625" style="29" customWidth="1"/>
    <col min="3846" max="3846" width="19.85546875" style="29" customWidth="1"/>
    <col min="3847" max="3847" width="21" style="29" customWidth="1"/>
    <col min="3848" max="3848" width="19.5703125" style="29" customWidth="1"/>
    <col min="3849" max="3849" width="18.28515625" style="29" customWidth="1"/>
    <col min="3850" max="3850" width="25" style="29" customWidth="1"/>
    <col min="3851" max="3851" width="16.140625" style="29" customWidth="1"/>
    <col min="3852" max="3852" width="18.140625" style="29" customWidth="1"/>
    <col min="3853" max="3853" width="21.7109375" style="29" customWidth="1"/>
    <col min="3854" max="3854" width="20.140625" style="29" customWidth="1"/>
    <col min="3855" max="3855" width="25.28515625" style="29" customWidth="1"/>
    <col min="3856" max="3856" width="23.85546875" style="29" customWidth="1"/>
    <col min="3857" max="3857" width="15.85546875" style="29" customWidth="1"/>
    <col min="3858" max="3858" width="14.42578125" style="29" customWidth="1"/>
    <col min="3859" max="3859" width="11.7109375" style="29" customWidth="1"/>
    <col min="3860" max="3860" width="11.5703125" style="29" customWidth="1"/>
    <col min="3861" max="3861" width="15.140625" style="29" customWidth="1"/>
    <col min="3862" max="3862" width="19.85546875" style="29" customWidth="1"/>
    <col min="3863" max="3863" width="16.42578125" style="29" customWidth="1"/>
    <col min="3864" max="3864" width="14.7109375" style="29" customWidth="1"/>
    <col min="3865" max="3865" width="13.5703125" style="29" customWidth="1"/>
    <col min="3866" max="3866" width="21.42578125" style="29" customWidth="1"/>
    <col min="3867" max="3867" width="21" style="29" customWidth="1"/>
    <col min="3868" max="3868" width="11.42578125" style="29" customWidth="1"/>
    <col min="3869" max="3869" width="13.42578125" style="29" customWidth="1"/>
    <col min="3870" max="3870" width="22.85546875" style="29" customWidth="1"/>
    <col min="3871" max="3871" width="17" style="29" customWidth="1"/>
    <col min="3872" max="3872" width="27.7109375" style="29" customWidth="1"/>
    <col min="3873" max="3873" width="17.5703125" style="29" customWidth="1"/>
    <col min="3874" max="3874" width="26.5703125" style="29" customWidth="1"/>
    <col min="3875" max="3875" width="20.5703125" style="29" customWidth="1"/>
    <col min="3876" max="3876" width="31.28515625" style="29" customWidth="1"/>
    <col min="3877" max="3877" width="21.28515625" style="29" customWidth="1"/>
    <col min="3878" max="3878" width="12.5703125" style="29" customWidth="1"/>
    <col min="3879" max="3879" width="22" style="29" customWidth="1"/>
    <col min="3880" max="3880" width="11.85546875" style="29" customWidth="1"/>
    <col min="3881" max="4096" width="11.42578125" style="29"/>
    <col min="4097" max="4097" width="2.7109375" style="29" customWidth="1"/>
    <col min="4098" max="4098" width="13" style="29" customWidth="1"/>
    <col min="4099" max="4099" width="8.140625" style="29" customWidth="1"/>
    <col min="4100" max="4100" width="23.85546875" style="29" customWidth="1"/>
    <col min="4101" max="4101" width="16.28515625" style="29" customWidth="1"/>
    <col min="4102" max="4102" width="19.85546875" style="29" customWidth="1"/>
    <col min="4103" max="4103" width="21" style="29" customWidth="1"/>
    <col min="4104" max="4104" width="19.5703125" style="29" customWidth="1"/>
    <col min="4105" max="4105" width="18.28515625" style="29" customWidth="1"/>
    <col min="4106" max="4106" width="25" style="29" customWidth="1"/>
    <col min="4107" max="4107" width="16.140625" style="29" customWidth="1"/>
    <col min="4108" max="4108" width="18.140625" style="29" customWidth="1"/>
    <col min="4109" max="4109" width="21.7109375" style="29" customWidth="1"/>
    <col min="4110" max="4110" width="20.140625" style="29" customWidth="1"/>
    <col min="4111" max="4111" width="25.28515625" style="29" customWidth="1"/>
    <col min="4112" max="4112" width="23.85546875" style="29" customWidth="1"/>
    <col min="4113" max="4113" width="15.85546875" style="29" customWidth="1"/>
    <col min="4114" max="4114" width="14.42578125" style="29" customWidth="1"/>
    <col min="4115" max="4115" width="11.7109375" style="29" customWidth="1"/>
    <col min="4116" max="4116" width="11.5703125" style="29" customWidth="1"/>
    <col min="4117" max="4117" width="15.140625" style="29" customWidth="1"/>
    <col min="4118" max="4118" width="19.85546875" style="29" customWidth="1"/>
    <col min="4119" max="4119" width="16.42578125" style="29" customWidth="1"/>
    <col min="4120" max="4120" width="14.7109375" style="29" customWidth="1"/>
    <col min="4121" max="4121" width="13.5703125" style="29" customWidth="1"/>
    <col min="4122" max="4122" width="21.42578125" style="29" customWidth="1"/>
    <col min="4123" max="4123" width="21" style="29" customWidth="1"/>
    <col min="4124" max="4124" width="11.42578125" style="29" customWidth="1"/>
    <col min="4125" max="4125" width="13.42578125" style="29" customWidth="1"/>
    <col min="4126" max="4126" width="22.85546875" style="29" customWidth="1"/>
    <col min="4127" max="4127" width="17" style="29" customWidth="1"/>
    <col min="4128" max="4128" width="27.7109375" style="29" customWidth="1"/>
    <col min="4129" max="4129" width="17.5703125" style="29" customWidth="1"/>
    <col min="4130" max="4130" width="26.5703125" style="29" customWidth="1"/>
    <col min="4131" max="4131" width="20.5703125" style="29" customWidth="1"/>
    <col min="4132" max="4132" width="31.28515625" style="29" customWidth="1"/>
    <col min="4133" max="4133" width="21.28515625" style="29" customWidth="1"/>
    <col min="4134" max="4134" width="12.5703125" style="29" customWidth="1"/>
    <col min="4135" max="4135" width="22" style="29" customWidth="1"/>
    <col min="4136" max="4136" width="11.85546875" style="29" customWidth="1"/>
    <col min="4137" max="4352" width="11.42578125" style="29"/>
    <col min="4353" max="4353" width="2.7109375" style="29" customWidth="1"/>
    <col min="4354" max="4354" width="13" style="29" customWidth="1"/>
    <col min="4355" max="4355" width="8.140625" style="29" customWidth="1"/>
    <col min="4356" max="4356" width="23.85546875" style="29" customWidth="1"/>
    <col min="4357" max="4357" width="16.28515625" style="29" customWidth="1"/>
    <col min="4358" max="4358" width="19.85546875" style="29" customWidth="1"/>
    <col min="4359" max="4359" width="21" style="29" customWidth="1"/>
    <col min="4360" max="4360" width="19.5703125" style="29" customWidth="1"/>
    <col min="4361" max="4361" width="18.28515625" style="29" customWidth="1"/>
    <col min="4362" max="4362" width="25" style="29" customWidth="1"/>
    <col min="4363" max="4363" width="16.140625" style="29" customWidth="1"/>
    <col min="4364" max="4364" width="18.140625" style="29" customWidth="1"/>
    <col min="4365" max="4365" width="21.7109375" style="29" customWidth="1"/>
    <col min="4366" max="4366" width="20.140625" style="29" customWidth="1"/>
    <col min="4367" max="4367" width="25.28515625" style="29" customWidth="1"/>
    <col min="4368" max="4368" width="23.85546875" style="29" customWidth="1"/>
    <col min="4369" max="4369" width="15.85546875" style="29" customWidth="1"/>
    <col min="4370" max="4370" width="14.42578125" style="29" customWidth="1"/>
    <col min="4371" max="4371" width="11.7109375" style="29" customWidth="1"/>
    <col min="4372" max="4372" width="11.5703125" style="29" customWidth="1"/>
    <col min="4373" max="4373" width="15.140625" style="29" customWidth="1"/>
    <col min="4374" max="4374" width="19.85546875" style="29" customWidth="1"/>
    <col min="4375" max="4375" width="16.42578125" style="29" customWidth="1"/>
    <col min="4376" max="4376" width="14.7109375" style="29" customWidth="1"/>
    <col min="4377" max="4377" width="13.5703125" style="29" customWidth="1"/>
    <col min="4378" max="4378" width="21.42578125" style="29" customWidth="1"/>
    <col min="4379" max="4379" width="21" style="29" customWidth="1"/>
    <col min="4380" max="4380" width="11.42578125" style="29" customWidth="1"/>
    <col min="4381" max="4381" width="13.42578125" style="29" customWidth="1"/>
    <col min="4382" max="4382" width="22.85546875" style="29" customWidth="1"/>
    <col min="4383" max="4383" width="17" style="29" customWidth="1"/>
    <col min="4384" max="4384" width="27.7109375" style="29" customWidth="1"/>
    <col min="4385" max="4385" width="17.5703125" style="29" customWidth="1"/>
    <col min="4386" max="4386" width="26.5703125" style="29" customWidth="1"/>
    <col min="4387" max="4387" width="20.5703125" style="29" customWidth="1"/>
    <col min="4388" max="4388" width="31.28515625" style="29" customWidth="1"/>
    <col min="4389" max="4389" width="21.28515625" style="29" customWidth="1"/>
    <col min="4390" max="4390" width="12.5703125" style="29" customWidth="1"/>
    <col min="4391" max="4391" width="22" style="29" customWidth="1"/>
    <col min="4392" max="4392" width="11.85546875" style="29" customWidth="1"/>
    <col min="4393" max="4608" width="11.42578125" style="29"/>
    <col min="4609" max="4609" width="2.7109375" style="29" customWidth="1"/>
    <col min="4610" max="4610" width="13" style="29" customWidth="1"/>
    <col min="4611" max="4611" width="8.140625" style="29" customWidth="1"/>
    <col min="4612" max="4612" width="23.85546875" style="29" customWidth="1"/>
    <col min="4613" max="4613" width="16.28515625" style="29" customWidth="1"/>
    <col min="4614" max="4614" width="19.85546875" style="29" customWidth="1"/>
    <col min="4615" max="4615" width="21" style="29" customWidth="1"/>
    <col min="4616" max="4616" width="19.5703125" style="29" customWidth="1"/>
    <col min="4617" max="4617" width="18.28515625" style="29" customWidth="1"/>
    <col min="4618" max="4618" width="25" style="29" customWidth="1"/>
    <col min="4619" max="4619" width="16.140625" style="29" customWidth="1"/>
    <col min="4620" max="4620" width="18.140625" style="29" customWidth="1"/>
    <col min="4621" max="4621" width="21.7109375" style="29" customWidth="1"/>
    <col min="4622" max="4622" width="20.140625" style="29" customWidth="1"/>
    <col min="4623" max="4623" width="25.28515625" style="29" customWidth="1"/>
    <col min="4624" max="4624" width="23.85546875" style="29" customWidth="1"/>
    <col min="4625" max="4625" width="15.85546875" style="29" customWidth="1"/>
    <col min="4626" max="4626" width="14.42578125" style="29" customWidth="1"/>
    <col min="4627" max="4627" width="11.7109375" style="29" customWidth="1"/>
    <col min="4628" max="4628" width="11.5703125" style="29" customWidth="1"/>
    <col min="4629" max="4629" width="15.140625" style="29" customWidth="1"/>
    <col min="4630" max="4630" width="19.85546875" style="29" customWidth="1"/>
    <col min="4631" max="4631" width="16.42578125" style="29" customWidth="1"/>
    <col min="4632" max="4632" width="14.7109375" style="29" customWidth="1"/>
    <col min="4633" max="4633" width="13.5703125" style="29" customWidth="1"/>
    <col min="4634" max="4634" width="21.42578125" style="29" customWidth="1"/>
    <col min="4635" max="4635" width="21" style="29" customWidth="1"/>
    <col min="4636" max="4636" width="11.42578125" style="29" customWidth="1"/>
    <col min="4637" max="4637" width="13.42578125" style="29" customWidth="1"/>
    <col min="4638" max="4638" width="22.85546875" style="29" customWidth="1"/>
    <col min="4639" max="4639" width="17" style="29" customWidth="1"/>
    <col min="4640" max="4640" width="27.7109375" style="29" customWidth="1"/>
    <col min="4641" max="4641" width="17.5703125" style="29" customWidth="1"/>
    <col min="4642" max="4642" width="26.5703125" style="29" customWidth="1"/>
    <col min="4643" max="4643" width="20.5703125" style="29" customWidth="1"/>
    <col min="4644" max="4644" width="31.28515625" style="29" customWidth="1"/>
    <col min="4645" max="4645" width="21.28515625" style="29" customWidth="1"/>
    <col min="4646" max="4646" width="12.5703125" style="29" customWidth="1"/>
    <col min="4647" max="4647" width="22" style="29" customWidth="1"/>
    <col min="4648" max="4648" width="11.85546875" style="29" customWidth="1"/>
    <col min="4649" max="4864" width="11.42578125" style="29"/>
    <col min="4865" max="4865" width="2.7109375" style="29" customWidth="1"/>
    <col min="4866" max="4866" width="13" style="29" customWidth="1"/>
    <col min="4867" max="4867" width="8.140625" style="29" customWidth="1"/>
    <col min="4868" max="4868" width="23.85546875" style="29" customWidth="1"/>
    <col min="4869" max="4869" width="16.28515625" style="29" customWidth="1"/>
    <col min="4870" max="4870" width="19.85546875" style="29" customWidth="1"/>
    <col min="4871" max="4871" width="21" style="29" customWidth="1"/>
    <col min="4872" max="4872" width="19.5703125" style="29" customWidth="1"/>
    <col min="4873" max="4873" width="18.28515625" style="29" customWidth="1"/>
    <col min="4874" max="4874" width="25" style="29" customWidth="1"/>
    <col min="4875" max="4875" width="16.140625" style="29" customWidth="1"/>
    <col min="4876" max="4876" width="18.140625" style="29" customWidth="1"/>
    <col min="4877" max="4877" width="21.7109375" style="29" customWidth="1"/>
    <col min="4878" max="4878" width="20.140625" style="29" customWidth="1"/>
    <col min="4879" max="4879" width="25.28515625" style="29" customWidth="1"/>
    <col min="4880" max="4880" width="23.85546875" style="29" customWidth="1"/>
    <col min="4881" max="4881" width="15.85546875" style="29" customWidth="1"/>
    <col min="4882" max="4882" width="14.42578125" style="29" customWidth="1"/>
    <col min="4883" max="4883" width="11.7109375" style="29" customWidth="1"/>
    <col min="4884" max="4884" width="11.5703125" style="29" customWidth="1"/>
    <col min="4885" max="4885" width="15.140625" style="29" customWidth="1"/>
    <col min="4886" max="4886" width="19.85546875" style="29" customWidth="1"/>
    <col min="4887" max="4887" width="16.42578125" style="29" customWidth="1"/>
    <col min="4888" max="4888" width="14.7109375" style="29" customWidth="1"/>
    <col min="4889" max="4889" width="13.5703125" style="29" customWidth="1"/>
    <col min="4890" max="4890" width="21.42578125" style="29" customWidth="1"/>
    <col min="4891" max="4891" width="21" style="29" customWidth="1"/>
    <col min="4892" max="4892" width="11.42578125" style="29" customWidth="1"/>
    <col min="4893" max="4893" width="13.42578125" style="29" customWidth="1"/>
    <col min="4894" max="4894" width="22.85546875" style="29" customWidth="1"/>
    <col min="4895" max="4895" width="17" style="29" customWidth="1"/>
    <col min="4896" max="4896" width="27.7109375" style="29" customWidth="1"/>
    <col min="4897" max="4897" width="17.5703125" style="29" customWidth="1"/>
    <col min="4898" max="4898" width="26.5703125" style="29" customWidth="1"/>
    <col min="4899" max="4899" width="20.5703125" style="29" customWidth="1"/>
    <col min="4900" max="4900" width="31.28515625" style="29" customWidth="1"/>
    <col min="4901" max="4901" width="21.28515625" style="29" customWidth="1"/>
    <col min="4902" max="4902" width="12.5703125" style="29" customWidth="1"/>
    <col min="4903" max="4903" width="22" style="29" customWidth="1"/>
    <col min="4904" max="4904" width="11.85546875" style="29" customWidth="1"/>
    <col min="4905" max="5120" width="11.42578125" style="29"/>
    <col min="5121" max="5121" width="2.7109375" style="29" customWidth="1"/>
    <col min="5122" max="5122" width="13" style="29" customWidth="1"/>
    <col min="5123" max="5123" width="8.140625" style="29" customWidth="1"/>
    <col min="5124" max="5124" width="23.85546875" style="29" customWidth="1"/>
    <col min="5125" max="5125" width="16.28515625" style="29" customWidth="1"/>
    <col min="5126" max="5126" width="19.85546875" style="29" customWidth="1"/>
    <col min="5127" max="5127" width="21" style="29" customWidth="1"/>
    <col min="5128" max="5128" width="19.5703125" style="29" customWidth="1"/>
    <col min="5129" max="5129" width="18.28515625" style="29" customWidth="1"/>
    <col min="5130" max="5130" width="25" style="29" customWidth="1"/>
    <col min="5131" max="5131" width="16.140625" style="29" customWidth="1"/>
    <col min="5132" max="5132" width="18.140625" style="29" customWidth="1"/>
    <col min="5133" max="5133" width="21.7109375" style="29" customWidth="1"/>
    <col min="5134" max="5134" width="20.140625" style="29" customWidth="1"/>
    <col min="5135" max="5135" width="25.28515625" style="29" customWidth="1"/>
    <col min="5136" max="5136" width="23.85546875" style="29" customWidth="1"/>
    <col min="5137" max="5137" width="15.85546875" style="29" customWidth="1"/>
    <col min="5138" max="5138" width="14.42578125" style="29" customWidth="1"/>
    <col min="5139" max="5139" width="11.7109375" style="29" customWidth="1"/>
    <col min="5140" max="5140" width="11.5703125" style="29" customWidth="1"/>
    <col min="5141" max="5141" width="15.140625" style="29" customWidth="1"/>
    <col min="5142" max="5142" width="19.85546875" style="29" customWidth="1"/>
    <col min="5143" max="5143" width="16.42578125" style="29" customWidth="1"/>
    <col min="5144" max="5144" width="14.7109375" style="29" customWidth="1"/>
    <col min="5145" max="5145" width="13.5703125" style="29" customWidth="1"/>
    <col min="5146" max="5146" width="21.42578125" style="29" customWidth="1"/>
    <col min="5147" max="5147" width="21" style="29" customWidth="1"/>
    <col min="5148" max="5148" width="11.42578125" style="29" customWidth="1"/>
    <col min="5149" max="5149" width="13.42578125" style="29" customWidth="1"/>
    <col min="5150" max="5150" width="22.85546875" style="29" customWidth="1"/>
    <col min="5151" max="5151" width="17" style="29" customWidth="1"/>
    <col min="5152" max="5152" width="27.7109375" style="29" customWidth="1"/>
    <col min="5153" max="5153" width="17.5703125" style="29" customWidth="1"/>
    <col min="5154" max="5154" width="26.5703125" style="29" customWidth="1"/>
    <col min="5155" max="5155" width="20.5703125" style="29" customWidth="1"/>
    <col min="5156" max="5156" width="31.28515625" style="29" customWidth="1"/>
    <col min="5157" max="5157" width="21.28515625" style="29" customWidth="1"/>
    <col min="5158" max="5158" width="12.5703125" style="29" customWidth="1"/>
    <col min="5159" max="5159" width="22" style="29" customWidth="1"/>
    <col min="5160" max="5160" width="11.85546875" style="29" customWidth="1"/>
    <col min="5161" max="5376" width="11.42578125" style="29"/>
    <col min="5377" max="5377" width="2.7109375" style="29" customWidth="1"/>
    <col min="5378" max="5378" width="13" style="29" customWidth="1"/>
    <col min="5379" max="5379" width="8.140625" style="29" customWidth="1"/>
    <col min="5380" max="5380" width="23.85546875" style="29" customWidth="1"/>
    <col min="5381" max="5381" width="16.28515625" style="29" customWidth="1"/>
    <col min="5382" max="5382" width="19.85546875" style="29" customWidth="1"/>
    <col min="5383" max="5383" width="21" style="29" customWidth="1"/>
    <col min="5384" max="5384" width="19.5703125" style="29" customWidth="1"/>
    <col min="5385" max="5385" width="18.28515625" style="29" customWidth="1"/>
    <col min="5386" max="5386" width="25" style="29" customWidth="1"/>
    <col min="5387" max="5387" width="16.140625" style="29" customWidth="1"/>
    <col min="5388" max="5388" width="18.140625" style="29" customWidth="1"/>
    <col min="5389" max="5389" width="21.7109375" style="29" customWidth="1"/>
    <col min="5390" max="5390" width="20.140625" style="29" customWidth="1"/>
    <col min="5391" max="5391" width="25.28515625" style="29" customWidth="1"/>
    <col min="5392" max="5392" width="23.85546875" style="29" customWidth="1"/>
    <col min="5393" max="5393" width="15.85546875" style="29" customWidth="1"/>
    <col min="5394" max="5394" width="14.42578125" style="29" customWidth="1"/>
    <col min="5395" max="5395" width="11.7109375" style="29" customWidth="1"/>
    <col min="5396" max="5396" width="11.5703125" style="29" customWidth="1"/>
    <col min="5397" max="5397" width="15.140625" style="29" customWidth="1"/>
    <col min="5398" max="5398" width="19.85546875" style="29" customWidth="1"/>
    <col min="5399" max="5399" width="16.42578125" style="29" customWidth="1"/>
    <col min="5400" max="5400" width="14.7109375" style="29" customWidth="1"/>
    <col min="5401" max="5401" width="13.5703125" style="29" customWidth="1"/>
    <col min="5402" max="5402" width="21.42578125" style="29" customWidth="1"/>
    <col min="5403" max="5403" width="21" style="29" customWidth="1"/>
    <col min="5404" max="5404" width="11.42578125" style="29" customWidth="1"/>
    <col min="5405" max="5405" width="13.42578125" style="29" customWidth="1"/>
    <col min="5406" max="5406" width="22.85546875" style="29" customWidth="1"/>
    <col min="5407" max="5407" width="17" style="29" customWidth="1"/>
    <col min="5408" max="5408" width="27.7109375" style="29" customWidth="1"/>
    <col min="5409" max="5409" width="17.5703125" style="29" customWidth="1"/>
    <col min="5410" max="5410" width="26.5703125" style="29" customWidth="1"/>
    <col min="5411" max="5411" width="20.5703125" style="29" customWidth="1"/>
    <col min="5412" max="5412" width="31.28515625" style="29" customWidth="1"/>
    <col min="5413" max="5413" width="21.28515625" style="29" customWidth="1"/>
    <col min="5414" max="5414" width="12.5703125" style="29" customWidth="1"/>
    <col min="5415" max="5415" width="22" style="29" customWidth="1"/>
    <col min="5416" max="5416" width="11.85546875" style="29" customWidth="1"/>
    <col min="5417" max="5632" width="11.42578125" style="29"/>
    <col min="5633" max="5633" width="2.7109375" style="29" customWidth="1"/>
    <col min="5634" max="5634" width="13" style="29" customWidth="1"/>
    <col min="5635" max="5635" width="8.140625" style="29" customWidth="1"/>
    <col min="5636" max="5636" width="23.85546875" style="29" customWidth="1"/>
    <col min="5637" max="5637" width="16.28515625" style="29" customWidth="1"/>
    <col min="5638" max="5638" width="19.85546875" style="29" customWidth="1"/>
    <col min="5639" max="5639" width="21" style="29" customWidth="1"/>
    <col min="5640" max="5640" width="19.5703125" style="29" customWidth="1"/>
    <col min="5641" max="5641" width="18.28515625" style="29" customWidth="1"/>
    <col min="5642" max="5642" width="25" style="29" customWidth="1"/>
    <col min="5643" max="5643" width="16.140625" style="29" customWidth="1"/>
    <col min="5644" max="5644" width="18.140625" style="29" customWidth="1"/>
    <col min="5645" max="5645" width="21.7109375" style="29" customWidth="1"/>
    <col min="5646" max="5646" width="20.140625" style="29" customWidth="1"/>
    <col min="5647" max="5647" width="25.28515625" style="29" customWidth="1"/>
    <col min="5648" max="5648" width="23.85546875" style="29" customWidth="1"/>
    <col min="5649" max="5649" width="15.85546875" style="29" customWidth="1"/>
    <col min="5650" max="5650" width="14.42578125" style="29" customWidth="1"/>
    <col min="5651" max="5651" width="11.7109375" style="29" customWidth="1"/>
    <col min="5652" max="5652" width="11.5703125" style="29" customWidth="1"/>
    <col min="5653" max="5653" width="15.140625" style="29" customWidth="1"/>
    <col min="5654" max="5654" width="19.85546875" style="29" customWidth="1"/>
    <col min="5655" max="5655" width="16.42578125" style="29" customWidth="1"/>
    <col min="5656" max="5656" width="14.7109375" style="29" customWidth="1"/>
    <col min="5657" max="5657" width="13.5703125" style="29" customWidth="1"/>
    <col min="5658" max="5658" width="21.42578125" style="29" customWidth="1"/>
    <col min="5659" max="5659" width="21" style="29" customWidth="1"/>
    <col min="5660" max="5660" width="11.42578125" style="29" customWidth="1"/>
    <col min="5661" max="5661" width="13.42578125" style="29" customWidth="1"/>
    <col min="5662" max="5662" width="22.85546875" style="29" customWidth="1"/>
    <col min="5663" max="5663" width="17" style="29" customWidth="1"/>
    <col min="5664" max="5664" width="27.7109375" style="29" customWidth="1"/>
    <col min="5665" max="5665" width="17.5703125" style="29" customWidth="1"/>
    <col min="5666" max="5666" width="26.5703125" style="29" customWidth="1"/>
    <col min="5667" max="5667" width="20.5703125" style="29" customWidth="1"/>
    <col min="5668" max="5668" width="31.28515625" style="29" customWidth="1"/>
    <col min="5669" max="5669" width="21.28515625" style="29" customWidth="1"/>
    <col min="5670" max="5670" width="12.5703125" style="29" customWidth="1"/>
    <col min="5671" max="5671" width="22" style="29" customWidth="1"/>
    <col min="5672" max="5672" width="11.85546875" style="29" customWidth="1"/>
    <col min="5673" max="5888" width="11.42578125" style="29"/>
    <col min="5889" max="5889" width="2.7109375" style="29" customWidth="1"/>
    <col min="5890" max="5890" width="13" style="29" customWidth="1"/>
    <col min="5891" max="5891" width="8.140625" style="29" customWidth="1"/>
    <col min="5892" max="5892" width="23.85546875" style="29" customWidth="1"/>
    <col min="5893" max="5893" width="16.28515625" style="29" customWidth="1"/>
    <col min="5894" max="5894" width="19.85546875" style="29" customWidth="1"/>
    <col min="5895" max="5895" width="21" style="29" customWidth="1"/>
    <col min="5896" max="5896" width="19.5703125" style="29" customWidth="1"/>
    <col min="5897" max="5897" width="18.28515625" style="29" customWidth="1"/>
    <col min="5898" max="5898" width="25" style="29" customWidth="1"/>
    <col min="5899" max="5899" width="16.140625" style="29" customWidth="1"/>
    <col min="5900" max="5900" width="18.140625" style="29" customWidth="1"/>
    <col min="5901" max="5901" width="21.7109375" style="29" customWidth="1"/>
    <col min="5902" max="5902" width="20.140625" style="29" customWidth="1"/>
    <col min="5903" max="5903" width="25.28515625" style="29" customWidth="1"/>
    <col min="5904" max="5904" width="23.85546875" style="29" customWidth="1"/>
    <col min="5905" max="5905" width="15.85546875" style="29" customWidth="1"/>
    <col min="5906" max="5906" width="14.42578125" style="29" customWidth="1"/>
    <col min="5907" max="5907" width="11.7109375" style="29" customWidth="1"/>
    <col min="5908" max="5908" width="11.5703125" style="29" customWidth="1"/>
    <col min="5909" max="5909" width="15.140625" style="29" customWidth="1"/>
    <col min="5910" max="5910" width="19.85546875" style="29" customWidth="1"/>
    <col min="5911" max="5911" width="16.42578125" style="29" customWidth="1"/>
    <col min="5912" max="5912" width="14.7109375" style="29" customWidth="1"/>
    <col min="5913" max="5913" width="13.5703125" style="29" customWidth="1"/>
    <col min="5914" max="5914" width="21.42578125" style="29" customWidth="1"/>
    <col min="5915" max="5915" width="21" style="29" customWidth="1"/>
    <col min="5916" max="5916" width="11.42578125" style="29" customWidth="1"/>
    <col min="5917" max="5917" width="13.42578125" style="29" customWidth="1"/>
    <col min="5918" max="5918" width="22.85546875" style="29" customWidth="1"/>
    <col min="5919" max="5919" width="17" style="29" customWidth="1"/>
    <col min="5920" max="5920" width="27.7109375" style="29" customWidth="1"/>
    <col min="5921" max="5921" width="17.5703125" style="29" customWidth="1"/>
    <col min="5922" max="5922" width="26.5703125" style="29" customWidth="1"/>
    <col min="5923" max="5923" width="20.5703125" style="29" customWidth="1"/>
    <col min="5924" max="5924" width="31.28515625" style="29" customWidth="1"/>
    <col min="5925" max="5925" width="21.28515625" style="29" customWidth="1"/>
    <col min="5926" max="5926" width="12.5703125" style="29" customWidth="1"/>
    <col min="5927" max="5927" width="22" style="29" customWidth="1"/>
    <col min="5928" max="5928" width="11.85546875" style="29" customWidth="1"/>
    <col min="5929" max="6144" width="11.42578125" style="29"/>
    <col min="6145" max="6145" width="2.7109375" style="29" customWidth="1"/>
    <col min="6146" max="6146" width="13" style="29" customWidth="1"/>
    <col min="6147" max="6147" width="8.140625" style="29" customWidth="1"/>
    <col min="6148" max="6148" width="23.85546875" style="29" customWidth="1"/>
    <col min="6149" max="6149" width="16.28515625" style="29" customWidth="1"/>
    <col min="6150" max="6150" width="19.85546875" style="29" customWidth="1"/>
    <col min="6151" max="6151" width="21" style="29" customWidth="1"/>
    <col min="6152" max="6152" width="19.5703125" style="29" customWidth="1"/>
    <col min="6153" max="6153" width="18.28515625" style="29" customWidth="1"/>
    <col min="6154" max="6154" width="25" style="29" customWidth="1"/>
    <col min="6155" max="6155" width="16.140625" style="29" customWidth="1"/>
    <col min="6156" max="6156" width="18.140625" style="29" customWidth="1"/>
    <col min="6157" max="6157" width="21.7109375" style="29" customWidth="1"/>
    <col min="6158" max="6158" width="20.140625" style="29" customWidth="1"/>
    <col min="6159" max="6159" width="25.28515625" style="29" customWidth="1"/>
    <col min="6160" max="6160" width="23.85546875" style="29" customWidth="1"/>
    <col min="6161" max="6161" width="15.85546875" style="29" customWidth="1"/>
    <col min="6162" max="6162" width="14.42578125" style="29" customWidth="1"/>
    <col min="6163" max="6163" width="11.7109375" style="29" customWidth="1"/>
    <col min="6164" max="6164" width="11.5703125" style="29" customWidth="1"/>
    <col min="6165" max="6165" width="15.140625" style="29" customWidth="1"/>
    <col min="6166" max="6166" width="19.85546875" style="29" customWidth="1"/>
    <col min="6167" max="6167" width="16.42578125" style="29" customWidth="1"/>
    <col min="6168" max="6168" width="14.7109375" style="29" customWidth="1"/>
    <col min="6169" max="6169" width="13.5703125" style="29" customWidth="1"/>
    <col min="6170" max="6170" width="21.42578125" style="29" customWidth="1"/>
    <col min="6171" max="6171" width="21" style="29" customWidth="1"/>
    <col min="6172" max="6172" width="11.42578125" style="29" customWidth="1"/>
    <col min="6173" max="6173" width="13.42578125" style="29" customWidth="1"/>
    <col min="6174" max="6174" width="22.85546875" style="29" customWidth="1"/>
    <col min="6175" max="6175" width="17" style="29" customWidth="1"/>
    <col min="6176" max="6176" width="27.7109375" style="29" customWidth="1"/>
    <col min="6177" max="6177" width="17.5703125" style="29" customWidth="1"/>
    <col min="6178" max="6178" width="26.5703125" style="29" customWidth="1"/>
    <col min="6179" max="6179" width="20.5703125" style="29" customWidth="1"/>
    <col min="6180" max="6180" width="31.28515625" style="29" customWidth="1"/>
    <col min="6181" max="6181" width="21.28515625" style="29" customWidth="1"/>
    <col min="6182" max="6182" width="12.5703125" style="29" customWidth="1"/>
    <col min="6183" max="6183" width="22" style="29" customWidth="1"/>
    <col min="6184" max="6184" width="11.85546875" style="29" customWidth="1"/>
    <col min="6185" max="6400" width="11.42578125" style="29"/>
    <col min="6401" max="6401" width="2.7109375" style="29" customWidth="1"/>
    <col min="6402" max="6402" width="13" style="29" customWidth="1"/>
    <col min="6403" max="6403" width="8.140625" style="29" customWidth="1"/>
    <col min="6404" max="6404" width="23.85546875" style="29" customWidth="1"/>
    <col min="6405" max="6405" width="16.28515625" style="29" customWidth="1"/>
    <col min="6406" max="6406" width="19.85546875" style="29" customWidth="1"/>
    <col min="6407" max="6407" width="21" style="29" customWidth="1"/>
    <col min="6408" max="6408" width="19.5703125" style="29" customWidth="1"/>
    <col min="6409" max="6409" width="18.28515625" style="29" customWidth="1"/>
    <col min="6410" max="6410" width="25" style="29" customWidth="1"/>
    <col min="6411" max="6411" width="16.140625" style="29" customWidth="1"/>
    <col min="6412" max="6412" width="18.140625" style="29" customWidth="1"/>
    <col min="6413" max="6413" width="21.7109375" style="29" customWidth="1"/>
    <col min="6414" max="6414" width="20.140625" style="29" customWidth="1"/>
    <col min="6415" max="6415" width="25.28515625" style="29" customWidth="1"/>
    <col min="6416" max="6416" width="23.85546875" style="29" customWidth="1"/>
    <col min="6417" max="6417" width="15.85546875" style="29" customWidth="1"/>
    <col min="6418" max="6418" width="14.42578125" style="29" customWidth="1"/>
    <col min="6419" max="6419" width="11.7109375" style="29" customWidth="1"/>
    <col min="6420" max="6420" width="11.5703125" style="29" customWidth="1"/>
    <col min="6421" max="6421" width="15.140625" style="29" customWidth="1"/>
    <col min="6422" max="6422" width="19.85546875" style="29" customWidth="1"/>
    <col min="6423" max="6423" width="16.42578125" style="29" customWidth="1"/>
    <col min="6424" max="6424" width="14.7109375" style="29" customWidth="1"/>
    <col min="6425" max="6425" width="13.5703125" style="29" customWidth="1"/>
    <col min="6426" max="6426" width="21.42578125" style="29" customWidth="1"/>
    <col min="6427" max="6427" width="21" style="29" customWidth="1"/>
    <col min="6428" max="6428" width="11.42578125" style="29" customWidth="1"/>
    <col min="6429" max="6429" width="13.42578125" style="29" customWidth="1"/>
    <col min="6430" max="6430" width="22.85546875" style="29" customWidth="1"/>
    <col min="6431" max="6431" width="17" style="29" customWidth="1"/>
    <col min="6432" max="6432" width="27.7109375" style="29" customWidth="1"/>
    <col min="6433" max="6433" width="17.5703125" style="29" customWidth="1"/>
    <col min="6434" max="6434" width="26.5703125" style="29" customWidth="1"/>
    <col min="6435" max="6435" width="20.5703125" style="29" customWidth="1"/>
    <col min="6436" max="6436" width="31.28515625" style="29" customWidth="1"/>
    <col min="6437" max="6437" width="21.28515625" style="29" customWidth="1"/>
    <col min="6438" max="6438" width="12.5703125" style="29" customWidth="1"/>
    <col min="6439" max="6439" width="22" style="29" customWidth="1"/>
    <col min="6440" max="6440" width="11.85546875" style="29" customWidth="1"/>
    <col min="6441" max="6656" width="11.42578125" style="29"/>
    <col min="6657" max="6657" width="2.7109375" style="29" customWidth="1"/>
    <col min="6658" max="6658" width="13" style="29" customWidth="1"/>
    <col min="6659" max="6659" width="8.140625" style="29" customWidth="1"/>
    <col min="6660" max="6660" width="23.85546875" style="29" customWidth="1"/>
    <col min="6661" max="6661" width="16.28515625" style="29" customWidth="1"/>
    <col min="6662" max="6662" width="19.85546875" style="29" customWidth="1"/>
    <col min="6663" max="6663" width="21" style="29" customWidth="1"/>
    <col min="6664" max="6664" width="19.5703125" style="29" customWidth="1"/>
    <col min="6665" max="6665" width="18.28515625" style="29" customWidth="1"/>
    <col min="6666" max="6666" width="25" style="29" customWidth="1"/>
    <col min="6667" max="6667" width="16.140625" style="29" customWidth="1"/>
    <col min="6668" max="6668" width="18.140625" style="29" customWidth="1"/>
    <col min="6669" max="6669" width="21.7109375" style="29" customWidth="1"/>
    <col min="6670" max="6670" width="20.140625" style="29" customWidth="1"/>
    <col min="6671" max="6671" width="25.28515625" style="29" customWidth="1"/>
    <col min="6672" max="6672" width="23.85546875" style="29" customWidth="1"/>
    <col min="6673" max="6673" width="15.85546875" style="29" customWidth="1"/>
    <col min="6674" max="6674" width="14.42578125" style="29" customWidth="1"/>
    <col min="6675" max="6675" width="11.7109375" style="29" customWidth="1"/>
    <col min="6676" max="6676" width="11.5703125" style="29" customWidth="1"/>
    <col min="6677" max="6677" width="15.140625" style="29" customWidth="1"/>
    <col min="6678" max="6678" width="19.85546875" style="29" customWidth="1"/>
    <col min="6679" max="6679" width="16.42578125" style="29" customWidth="1"/>
    <col min="6680" max="6680" width="14.7109375" style="29" customWidth="1"/>
    <col min="6681" max="6681" width="13.5703125" style="29" customWidth="1"/>
    <col min="6682" max="6682" width="21.42578125" style="29" customWidth="1"/>
    <col min="6683" max="6683" width="21" style="29" customWidth="1"/>
    <col min="6684" max="6684" width="11.42578125" style="29" customWidth="1"/>
    <col min="6685" max="6685" width="13.42578125" style="29" customWidth="1"/>
    <col min="6686" max="6686" width="22.85546875" style="29" customWidth="1"/>
    <col min="6687" max="6687" width="17" style="29" customWidth="1"/>
    <col min="6688" max="6688" width="27.7109375" style="29" customWidth="1"/>
    <col min="6689" max="6689" width="17.5703125" style="29" customWidth="1"/>
    <col min="6690" max="6690" width="26.5703125" style="29" customWidth="1"/>
    <col min="6691" max="6691" width="20.5703125" style="29" customWidth="1"/>
    <col min="6692" max="6692" width="31.28515625" style="29" customWidth="1"/>
    <col min="6693" max="6693" width="21.28515625" style="29" customWidth="1"/>
    <col min="6694" max="6694" width="12.5703125" style="29" customWidth="1"/>
    <col min="6695" max="6695" width="22" style="29" customWidth="1"/>
    <col min="6696" max="6696" width="11.85546875" style="29" customWidth="1"/>
    <col min="6697" max="6912" width="11.42578125" style="29"/>
    <col min="6913" max="6913" width="2.7109375" style="29" customWidth="1"/>
    <col min="6914" max="6914" width="13" style="29" customWidth="1"/>
    <col min="6915" max="6915" width="8.140625" style="29" customWidth="1"/>
    <col min="6916" max="6916" width="23.85546875" style="29" customWidth="1"/>
    <col min="6917" max="6917" width="16.28515625" style="29" customWidth="1"/>
    <col min="6918" max="6918" width="19.85546875" style="29" customWidth="1"/>
    <col min="6919" max="6919" width="21" style="29" customWidth="1"/>
    <col min="6920" max="6920" width="19.5703125" style="29" customWidth="1"/>
    <col min="6921" max="6921" width="18.28515625" style="29" customWidth="1"/>
    <col min="6922" max="6922" width="25" style="29" customWidth="1"/>
    <col min="6923" max="6923" width="16.140625" style="29" customWidth="1"/>
    <col min="6924" max="6924" width="18.140625" style="29" customWidth="1"/>
    <col min="6925" max="6925" width="21.7109375" style="29" customWidth="1"/>
    <col min="6926" max="6926" width="20.140625" style="29" customWidth="1"/>
    <col min="6927" max="6927" width="25.28515625" style="29" customWidth="1"/>
    <col min="6928" max="6928" width="23.85546875" style="29" customWidth="1"/>
    <col min="6929" max="6929" width="15.85546875" style="29" customWidth="1"/>
    <col min="6930" max="6930" width="14.42578125" style="29" customWidth="1"/>
    <col min="6931" max="6931" width="11.7109375" style="29" customWidth="1"/>
    <col min="6932" max="6932" width="11.5703125" style="29" customWidth="1"/>
    <col min="6933" max="6933" width="15.140625" style="29" customWidth="1"/>
    <col min="6934" max="6934" width="19.85546875" style="29" customWidth="1"/>
    <col min="6935" max="6935" width="16.42578125" style="29" customWidth="1"/>
    <col min="6936" max="6936" width="14.7109375" style="29" customWidth="1"/>
    <col min="6937" max="6937" width="13.5703125" style="29" customWidth="1"/>
    <col min="6938" max="6938" width="21.42578125" style="29" customWidth="1"/>
    <col min="6939" max="6939" width="21" style="29" customWidth="1"/>
    <col min="6940" max="6940" width="11.42578125" style="29" customWidth="1"/>
    <col min="6941" max="6941" width="13.42578125" style="29" customWidth="1"/>
    <col min="6942" max="6942" width="22.85546875" style="29" customWidth="1"/>
    <col min="6943" max="6943" width="17" style="29" customWidth="1"/>
    <col min="6944" max="6944" width="27.7109375" style="29" customWidth="1"/>
    <col min="6945" max="6945" width="17.5703125" style="29" customWidth="1"/>
    <col min="6946" max="6946" width="26.5703125" style="29" customWidth="1"/>
    <col min="6947" max="6947" width="20.5703125" style="29" customWidth="1"/>
    <col min="6948" max="6948" width="31.28515625" style="29" customWidth="1"/>
    <col min="6949" max="6949" width="21.28515625" style="29" customWidth="1"/>
    <col min="6950" max="6950" width="12.5703125" style="29" customWidth="1"/>
    <col min="6951" max="6951" width="22" style="29" customWidth="1"/>
    <col min="6952" max="6952" width="11.85546875" style="29" customWidth="1"/>
    <col min="6953" max="7168" width="11.42578125" style="29"/>
    <col min="7169" max="7169" width="2.7109375" style="29" customWidth="1"/>
    <col min="7170" max="7170" width="13" style="29" customWidth="1"/>
    <col min="7171" max="7171" width="8.140625" style="29" customWidth="1"/>
    <col min="7172" max="7172" width="23.85546875" style="29" customWidth="1"/>
    <col min="7173" max="7173" width="16.28515625" style="29" customWidth="1"/>
    <col min="7174" max="7174" width="19.85546875" style="29" customWidth="1"/>
    <col min="7175" max="7175" width="21" style="29" customWidth="1"/>
    <col min="7176" max="7176" width="19.5703125" style="29" customWidth="1"/>
    <col min="7177" max="7177" width="18.28515625" style="29" customWidth="1"/>
    <col min="7178" max="7178" width="25" style="29" customWidth="1"/>
    <col min="7179" max="7179" width="16.140625" style="29" customWidth="1"/>
    <col min="7180" max="7180" width="18.140625" style="29" customWidth="1"/>
    <col min="7181" max="7181" width="21.7109375" style="29" customWidth="1"/>
    <col min="7182" max="7182" width="20.140625" style="29" customWidth="1"/>
    <col min="7183" max="7183" width="25.28515625" style="29" customWidth="1"/>
    <col min="7184" max="7184" width="23.85546875" style="29" customWidth="1"/>
    <col min="7185" max="7185" width="15.85546875" style="29" customWidth="1"/>
    <col min="7186" max="7186" width="14.42578125" style="29" customWidth="1"/>
    <col min="7187" max="7187" width="11.7109375" style="29" customWidth="1"/>
    <col min="7188" max="7188" width="11.5703125" style="29" customWidth="1"/>
    <col min="7189" max="7189" width="15.140625" style="29" customWidth="1"/>
    <col min="7190" max="7190" width="19.85546875" style="29" customWidth="1"/>
    <col min="7191" max="7191" width="16.42578125" style="29" customWidth="1"/>
    <col min="7192" max="7192" width="14.7109375" style="29" customWidth="1"/>
    <col min="7193" max="7193" width="13.5703125" style="29" customWidth="1"/>
    <col min="7194" max="7194" width="21.42578125" style="29" customWidth="1"/>
    <col min="7195" max="7195" width="21" style="29" customWidth="1"/>
    <col min="7196" max="7196" width="11.42578125" style="29" customWidth="1"/>
    <col min="7197" max="7197" width="13.42578125" style="29" customWidth="1"/>
    <col min="7198" max="7198" width="22.85546875" style="29" customWidth="1"/>
    <col min="7199" max="7199" width="17" style="29" customWidth="1"/>
    <col min="7200" max="7200" width="27.7109375" style="29" customWidth="1"/>
    <col min="7201" max="7201" width="17.5703125" style="29" customWidth="1"/>
    <col min="7202" max="7202" width="26.5703125" style="29" customWidth="1"/>
    <col min="7203" max="7203" width="20.5703125" style="29" customWidth="1"/>
    <col min="7204" max="7204" width="31.28515625" style="29" customWidth="1"/>
    <col min="7205" max="7205" width="21.28515625" style="29" customWidth="1"/>
    <col min="7206" max="7206" width="12.5703125" style="29" customWidth="1"/>
    <col min="7207" max="7207" width="22" style="29" customWidth="1"/>
    <col min="7208" max="7208" width="11.85546875" style="29" customWidth="1"/>
    <col min="7209" max="7424" width="11.42578125" style="29"/>
    <col min="7425" max="7425" width="2.7109375" style="29" customWidth="1"/>
    <col min="7426" max="7426" width="13" style="29" customWidth="1"/>
    <col min="7427" max="7427" width="8.140625" style="29" customWidth="1"/>
    <col min="7428" max="7428" width="23.85546875" style="29" customWidth="1"/>
    <col min="7429" max="7429" width="16.28515625" style="29" customWidth="1"/>
    <col min="7430" max="7430" width="19.85546875" style="29" customWidth="1"/>
    <col min="7431" max="7431" width="21" style="29" customWidth="1"/>
    <col min="7432" max="7432" width="19.5703125" style="29" customWidth="1"/>
    <col min="7433" max="7433" width="18.28515625" style="29" customWidth="1"/>
    <col min="7434" max="7434" width="25" style="29" customWidth="1"/>
    <col min="7435" max="7435" width="16.140625" style="29" customWidth="1"/>
    <col min="7436" max="7436" width="18.140625" style="29" customWidth="1"/>
    <col min="7437" max="7437" width="21.7109375" style="29" customWidth="1"/>
    <col min="7438" max="7438" width="20.140625" style="29" customWidth="1"/>
    <col min="7439" max="7439" width="25.28515625" style="29" customWidth="1"/>
    <col min="7440" max="7440" width="23.85546875" style="29" customWidth="1"/>
    <col min="7441" max="7441" width="15.85546875" style="29" customWidth="1"/>
    <col min="7442" max="7442" width="14.42578125" style="29" customWidth="1"/>
    <col min="7443" max="7443" width="11.7109375" style="29" customWidth="1"/>
    <col min="7444" max="7444" width="11.5703125" style="29" customWidth="1"/>
    <col min="7445" max="7445" width="15.140625" style="29" customWidth="1"/>
    <col min="7446" max="7446" width="19.85546875" style="29" customWidth="1"/>
    <col min="7447" max="7447" width="16.42578125" style="29" customWidth="1"/>
    <col min="7448" max="7448" width="14.7109375" style="29" customWidth="1"/>
    <col min="7449" max="7449" width="13.5703125" style="29" customWidth="1"/>
    <col min="7450" max="7450" width="21.42578125" style="29" customWidth="1"/>
    <col min="7451" max="7451" width="21" style="29" customWidth="1"/>
    <col min="7452" max="7452" width="11.42578125" style="29" customWidth="1"/>
    <col min="7453" max="7453" width="13.42578125" style="29" customWidth="1"/>
    <col min="7454" max="7454" width="22.85546875" style="29" customWidth="1"/>
    <col min="7455" max="7455" width="17" style="29" customWidth="1"/>
    <col min="7456" max="7456" width="27.7109375" style="29" customWidth="1"/>
    <col min="7457" max="7457" width="17.5703125" style="29" customWidth="1"/>
    <col min="7458" max="7458" width="26.5703125" style="29" customWidth="1"/>
    <col min="7459" max="7459" width="20.5703125" style="29" customWidth="1"/>
    <col min="7460" max="7460" width="31.28515625" style="29" customWidth="1"/>
    <col min="7461" max="7461" width="21.28515625" style="29" customWidth="1"/>
    <col min="7462" max="7462" width="12.5703125" style="29" customWidth="1"/>
    <col min="7463" max="7463" width="22" style="29" customWidth="1"/>
    <col min="7464" max="7464" width="11.85546875" style="29" customWidth="1"/>
    <col min="7465" max="7680" width="11.42578125" style="29"/>
    <col min="7681" max="7681" width="2.7109375" style="29" customWidth="1"/>
    <col min="7682" max="7682" width="13" style="29" customWidth="1"/>
    <col min="7683" max="7683" width="8.140625" style="29" customWidth="1"/>
    <col min="7684" max="7684" width="23.85546875" style="29" customWidth="1"/>
    <col min="7685" max="7685" width="16.28515625" style="29" customWidth="1"/>
    <col min="7686" max="7686" width="19.85546875" style="29" customWidth="1"/>
    <col min="7687" max="7687" width="21" style="29" customWidth="1"/>
    <col min="7688" max="7688" width="19.5703125" style="29" customWidth="1"/>
    <col min="7689" max="7689" width="18.28515625" style="29" customWidth="1"/>
    <col min="7690" max="7690" width="25" style="29" customWidth="1"/>
    <col min="7691" max="7691" width="16.140625" style="29" customWidth="1"/>
    <col min="7692" max="7692" width="18.140625" style="29" customWidth="1"/>
    <col min="7693" max="7693" width="21.7109375" style="29" customWidth="1"/>
    <col min="7694" max="7694" width="20.140625" style="29" customWidth="1"/>
    <col min="7695" max="7695" width="25.28515625" style="29" customWidth="1"/>
    <col min="7696" max="7696" width="23.85546875" style="29" customWidth="1"/>
    <col min="7697" max="7697" width="15.85546875" style="29" customWidth="1"/>
    <col min="7698" max="7698" width="14.42578125" style="29" customWidth="1"/>
    <col min="7699" max="7699" width="11.7109375" style="29" customWidth="1"/>
    <col min="7700" max="7700" width="11.5703125" style="29" customWidth="1"/>
    <col min="7701" max="7701" width="15.140625" style="29" customWidth="1"/>
    <col min="7702" max="7702" width="19.85546875" style="29" customWidth="1"/>
    <col min="7703" max="7703" width="16.42578125" style="29" customWidth="1"/>
    <col min="7704" max="7704" width="14.7109375" style="29" customWidth="1"/>
    <col min="7705" max="7705" width="13.5703125" style="29" customWidth="1"/>
    <col min="7706" max="7706" width="21.42578125" style="29" customWidth="1"/>
    <col min="7707" max="7707" width="21" style="29" customWidth="1"/>
    <col min="7708" max="7708" width="11.42578125" style="29" customWidth="1"/>
    <col min="7709" max="7709" width="13.42578125" style="29" customWidth="1"/>
    <col min="7710" max="7710" width="22.85546875" style="29" customWidth="1"/>
    <col min="7711" max="7711" width="17" style="29" customWidth="1"/>
    <col min="7712" max="7712" width="27.7109375" style="29" customWidth="1"/>
    <col min="7713" max="7713" width="17.5703125" style="29" customWidth="1"/>
    <col min="7714" max="7714" width="26.5703125" style="29" customWidth="1"/>
    <col min="7715" max="7715" width="20.5703125" style="29" customWidth="1"/>
    <col min="7716" max="7716" width="31.28515625" style="29" customWidth="1"/>
    <col min="7717" max="7717" width="21.28515625" style="29" customWidth="1"/>
    <col min="7718" max="7718" width="12.5703125" style="29" customWidth="1"/>
    <col min="7719" max="7719" width="22" style="29" customWidth="1"/>
    <col min="7720" max="7720" width="11.85546875" style="29" customWidth="1"/>
    <col min="7721" max="7936" width="11.42578125" style="29"/>
    <col min="7937" max="7937" width="2.7109375" style="29" customWidth="1"/>
    <col min="7938" max="7938" width="13" style="29" customWidth="1"/>
    <col min="7939" max="7939" width="8.140625" style="29" customWidth="1"/>
    <col min="7940" max="7940" width="23.85546875" style="29" customWidth="1"/>
    <col min="7941" max="7941" width="16.28515625" style="29" customWidth="1"/>
    <col min="7942" max="7942" width="19.85546875" style="29" customWidth="1"/>
    <col min="7943" max="7943" width="21" style="29" customWidth="1"/>
    <col min="7944" max="7944" width="19.5703125" style="29" customWidth="1"/>
    <col min="7945" max="7945" width="18.28515625" style="29" customWidth="1"/>
    <col min="7946" max="7946" width="25" style="29" customWidth="1"/>
    <col min="7947" max="7947" width="16.140625" style="29" customWidth="1"/>
    <col min="7948" max="7948" width="18.140625" style="29" customWidth="1"/>
    <col min="7949" max="7949" width="21.7109375" style="29" customWidth="1"/>
    <col min="7950" max="7950" width="20.140625" style="29" customWidth="1"/>
    <col min="7951" max="7951" width="25.28515625" style="29" customWidth="1"/>
    <col min="7952" max="7952" width="23.85546875" style="29" customWidth="1"/>
    <col min="7953" max="7953" width="15.85546875" style="29" customWidth="1"/>
    <col min="7954" max="7954" width="14.42578125" style="29" customWidth="1"/>
    <col min="7955" max="7955" width="11.7109375" style="29" customWidth="1"/>
    <col min="7956" max="7956" width="11.5703125" style="29" customWidth="1"/>
    <col min="7957" max="7957" width="15.140625" style="29" customWidth="1"/>
    <col min="7958" max="7958" width="19.85546875" style="29" customWidth="1"/>
    <col min="7959" max="7959" width="16.42578125" style="29" customWidth="1"/>
    <col min="7960" max="7960" width="14.7109375" style="29" customWidth="1"/>
    <col min="7961" max="7961" width="13.5703125" style="29" customWidth="1"/>
    <col min="7962" max="7962" width="21.42578125" style="29" customWidth="1"/>
    <col min="7963" max="7963" width="21" style="29" customWidth="1"/>
    <col min="7964" max="7964" width="11.42578125" style="29" customWidth="1"/>
    <col min="7965" max="7965" width="13.42578125" style="29" customWidth="1"/>
    <col min="7966" max="7966" width="22.85546875" style="29" customWidth="1"/>
    <col min="7967" max="7967" width="17" style="29" customWidth="1"/>
    <col min="7968" max="7968" width="27.7109375" style="29" customWidth="1"/>
    <col min="7969" max="7969" width="17.5703125" style="29" customWidth="1"/>
    <col min="7970" max="7970" width="26.5703125" style="29" customWidth="1"/>
    <col min="7971" max="7971" width="20.5703125" style="29" customWidth="1"/>
    <col min="7972" max="7972" width="31.28515625" style="29" customWidth="1"/>
    <col min="7973" max="7973" width="21.28515625" style="29" customWidth="1"/>
    <col min="7974" max="7974" width="12.5703125" style="29" customWidth="1"/>
    <col min="7975" max="7975" width="22" style="29" customWidth="1"/>
    <col min="7976" max="7976" width="11.85546875" style="29" customWidth="1"/>
    <col min="7977" max="8192" width="11.42578125" style="29"/>
    <col min="8193" max="8193" width="2.7109375" style="29" customWidth="1"/>
    <col min="8194" max="8194" width="13" style="29" customWidth="1"/>
    <col min="8195" max="8195" width="8.140625" style="29" customWidth="1"/>
    <col min="8196" max="8196" width="23.85546875" style="29" customWidth="1"/>
    <col min="8197" max="8197" width="16.28515625" style="29" customWidth="1"/>
    <col min="8198" max="8198" width="19.85546875" style="29" customWidth="1"/>
    <col min="8199" max="8199" width="21" style="29" customWidth="1"/>
    <col min="8200" max="8200" width="19.5703125" style="29" customWidth="1"/>
    <col min="8201" max="8201" width="18.28515625" style="29" customWidth="1"/>
    <col min="8202" max="8202" width="25" style="29" customWidth="1"/>
    <col min="8203" max="8203" width="16.140625" style="29" customWidth="1"/>
    <col min="8204" max="8204" width="18.140625" style="29" customWidth="1"/>
    <col min="8205" max="8205" width="21.7109375" style="29" customWidth="1"/>
    <col min="8206" max="8206" width="20.140625" style="29" customWidth="1"/>
    <col min="8207" max="8207" width="25.28515625" style="29" customWidth="1"/>
    <col min="8208" max="8208" width="23.85546875" style="29" customWidth="1"/>
    <col min="8209" max="8209" width="15.85546875" style="29" customWidth="1"/>
    <col min="8210" max="8210" width="14.42578125" style="29" customWidth="1"/>
    <col min="8211" max="8211" width="11.7109375" style="29" customWidth="1"/>
    <col min="8212" max="8212" width="11.5703125" style="29" customWidth="1"/>
    <col min="8213" max="8213" width="15.140625" style="29" customWidth="1"/>
    <col min="8214" max="8214" width="19.85546875" style="29" customWidth="1"/>
    <col min="8215" max="8215" width="16.42578125" style="29" customWidth="1"/>
    <col min="8216" max="8216" width="14.7109375" style="29" customWidth="1"/>
    <col min="8217" max="8217" width="13.5703125" style="29" customWidth="1"/>
    <col min="8218" max="8218" width="21.42578125" style="29" customWidth="1"/>
    <col min="8219" max="8219" width="21" style="29" customWidth="1"/>
    <col min="8220" max="8220" width="11.42578125" style="29" customWidth="1"/>
    <col min="8221" max="8221" width="13.42578125" style="29" customWidth="1"/>
    <col min="8222" max="8222" width="22.85546875" style="29" customWidth="1"/>
    <col min="8223" max="8223" width="17" style="29" customWidth="1"/>
    <col min="8224" max="8224" width="27.7109375" style="29" customWidth="1"/>
    <col min="8225" max="8225" width="17.5703125" style="29" customWidth="1"/>
    <col min="8226" max="8226" width="26.5703125" style="29" customWidth="1"/>
    <col min="8227" max="8227" width="20.5703125" style="29" customWidth="1"/>
    <col min="8228" max="8228" width="31.28515625" style="29" customWidth="1"/>
    <col min="8229" max="8229" width="21.28515625" style="29" customWidth="1"/>
    <col min="8230" max="8230" width="12.5703125" style="29" customWidth="1"/>
    <col min="8231" max="8231" width="22" style="29" customWidth="1"/>
    <col min="8232" max="8232" width="11.85546875" style="29" customWidth="1"/>
    <col min="8233" max="8448" width="11.42578125" style="29"/>
    <col min="8449" max="8449" width="2.7109375" style="29" customWidth="1"/>
    <col min="8450" max="8450" width="13" style="29" customWidth="1"/>
    <col min="8451" max="8451" width="8.140625" style="29" customWidth="1"/>
    <col min="8452" max="8452" width="23.85546875" style="29" customWidth="1"/>
    <col min="8453" max="8453" width="16.28515625" style="29" customWidth="1"/>
    <col min="8454" max="8454" width="19.85546875" style="29" customWidth="1"/>
    <col min="8455" max="8455" width="21" style="29" customWidth="1"/>
    <col min="8456" max="8456" width="19.5703125" style="29" customWidth="1"/>
    <col min="8457" max="8457" width="18.28515625" style="29" customWidth="1"/>
    <col min="8458" max="8458" width="25" style="29" customWidth="1"/>
    <col min="8459" max="8459" width="16.140625" style="29" customWidth="1"/>
    <col min="8460" max="8460" width="18.140625" style="29" customWidth="1"/>
    <col min="8461" max="8461" width="21.7109375" style="29" customWidth="1"/>
    <col min="8462" max="8462" width="20.140625" style="29" customWidth="1"/>
    <col min="8463" max="8463" width="25.28515625" style="29" customWidth="1"/>
    <col min="8464" max="8464" width="23.85546875" style="29" customWidth="1"/>
    <col min="8465" max="8465" width="15.85546875" style="29" customWidth="1"/>
    <col min="8466" max="8466" width="14.42578125" style="29" customWidth="1"/>
    <col min="8467" max="8467" width="11.7109375" style="29" customWidth="1"/>
    <col min="8468" max="8468" width="11.5703125" style="29" customWidth="1"/>
    <col min="8469" max="8469" width="15.140625" style="29" customWidth="1"/>
    <col min="8470" max="8470" width="19.85546875" style="29" customWidth="1"/>
    <col min="8471" max="8471" width="16.42578125" style="29" customWidth="1"/>
    <col min="8472" max="8472" width="14.7109375" style="29" customWidth="1"/>
    <col min="8473" max="8473" width="13.5703125" style="29" customWidth="1"/>
    <col min="8474" max="8474" width="21.42578125" style="29" customWidth="1"/>
    <col min="8475" max="8475" width="21" style="29" customWidth="1"/>
    <col min="8476" max="8476" width="11.42578125" style="29" customWidth="1"/>
    <col min="8477" max="8477" width="13.42578125" style="29" customWidth="1"/>
    <col min="8478" max="8478" width="22.85546875" style="29" customWidth="1"/>
    <col min="8479" max="8479" width="17" style="29" customWidth="1"/>
    <col min="8480" max="8480" width="27.7109375" style="29" customWidth="1"/>
    <col min="8481" max="8481" width="17.5703125" style="29" customWidth="1"/>
    <col min="8482" max="8482" width="26.5703125" style="29" customWidth="1"/>
    <col min="8483" max="8483" width="20.5703125" style="29" customWidth="1"/>
    <col min="8484" max="8484" width="31.28515625" style="29" customWidth="1"/>
    <col min="8485" max="8485" width="21.28515625" style="29" customWidth="1"/>
    <col min="8486" max="8486" width="12.5703125" style="29" customWidth="1"/>
    <col min="8487" max="8487" width="22" style="29" customWidth="1"/>
    <col min="8488" max="8488" width="11.85546875" style="29" customWidth="1"/>
    <col min="8489" max="8704" width="11.42578125" style="29"/>
    <col min="8705" max="8705" width="2.7109375" style="29" customWidth="1"/>
    <col min="8706" max="8706" width="13" style="29" customWidth="1"/>
    <col min="8707" max="8707" width="8.140625" style="29" customWidth="1"/>
    <col min="8708" max="8708" width="23.85546875" style="29" customWidth="1"/>
    <col min="8709" max="8709" width="16.28515625" style="29" customWidth="1"/>
    <col min="8710" max="8710" width="19.85546875" style="29" customWidth="1"/>
    <col min="8711" max="8711" width="21" style="29" customWidth="1"/>
    <col min="8712" max="8712" width="19.5703125" style="29" customWidth="1"/>
    <col min="8713" max="8713" width="18.28515625" style="29" customWidth="1"/>
    <col min="8714" max="8714" width="25" style="29" customWidth="1"/>
    <col min="8715" max="8715" width="16.140625" style="29" customWidth="1"/>
    <col min="8716" max="8716" width="18.140625" style="29" customWidth="1"/>
    <col min="8717" max="8717" width="21.7109375" style="29" customWidth="1"/>
    <col min="8718" max="8718" width="20.140625" style="29" customWidth="1"/>
    <col min="8719" max="8719" width="25.28515625" style="29" customWidth="1"/>
    <col min="8720" max="8720" width="23.85546875" style="29" customWidth="1"/>
    <col min="8721" max="8721" width="15.85546875" style="29" customWidth="1"/>
    <col min="8722" max="8722" width="14.42578125" style="29" customWidth="1"/>
    <col min="8723" max="8723" width="11.7109375" style="29" customWidth="1"/>
    <col min="8724" max="8724" width="11.5703125" style="29" customWidth="1"/>
    <col min="8725" max="8725" width="15.140625" style="29" customWidth="1"/>
    <col min="8726" max="8726" width="19.85546875" style="29" customWidth="1"/>
    <col min="8727" max="8727" width="16.42578125" style="29" customWidth="1"/>
    <col min="8728" max="8728" width="14.7109375" style="29" customWidth="1"/>
    <col min="8729" max="8729" width="13.5703125" style="29" customWidth="1"/>
    <col min="8730" max="8730" width="21.42578125" style="29" customWidth="1"/>
    <col min="8731" max="8731" width="21" style="29" customWidth="1"/>
    <col min="8732" max="8732" width="11.42578125" style="29" customWidth="1"/>
    <col min="8733" max="8733" width="13.42578125" style="29" customWidth="1"/>
    <col min="8734" max="8734" width="22.85546875" style="29" customWidth="1"/>
    <col min="8735" max="8735" width="17" style="29" customWidth="1"/>
    <col min="8736" max="8736" width="27.7109375" style="29" customWidth="1"/>
    <col min="8737" max="8737" width="17.5703125" style="29" customWidth="1"/>
    <col min="8738" max="8738" width="26.5703125" style="29" customWidth="1"/>
    <col min="8739" max="8739" width="20.5703125" style="29" customWidth="1"/>
    <col min="8740" max="8740" width="31.28515625" style="29" customWidth="1"/>
    <col min="8741" max="8741" width="21.28515625" style="29" customWidth="1"/>
    <col min="8742" max="8742" width="12.5703125" style="29" customWidth="1"/>
    <col min="8743" max="8743" width="22" style="29" customWidth="1"/>
    <col min="8744" max="8744" width="11.85546875" style="29" customWidth="1"/>
    <col min="8745" max="8960" width="11.42578125" style="29"/>
    <col min="8961" max="8961" width="2.7109375" style="29" customWidth="1"/>
    <col min="8962" max="8962" width="13" style="29" customWidth="1"/>
    <col min="8963" max="8963" width="8.140625" style="29" customWidth="1"/>
    <col min="8964" max="8964" width="23.85546875" style="29" customWidth="1"/>
    <col min="8965" max="8965" width="16.28515625" style="29" customWidth="1"/>
    <col min="8966" max="8966" width="19.85546875" style="29" customWidth="1"/>
    <col min="8967" max="8967" width="21" style="29" customWidth="1"/>
    <col min="8968" max="8968" width="19.5703125" style="29" customWidth="1"/>
    <col min="8969" max="8969" width="18.28515625" style="29" customWidth="1"/>
    <col min="8970" max="8970" width="25" style="29" customWidth="1"/>
    <col min="8971" max="8971" width="16.140625" style="29" customWidth="1"/>
    <col min="8972" max="8972" width="18.140625" style="29" customWidth="1"/>
    <col min="8973" max="8973" width="21.7109375" style="29" customWidth="1"/>
    <col min="8974" max="8974" width="20.140625" style="29" customWidth="1"/>
    <col min="8975" max="8975" width="25.28515625" style="29" customWidth="1"/>
    <col min="8976" max="8976" width="23.85546875" style="29" customWidth="1"/>
    <col min="8977" max="8977" width="15.85546875" style="29" customWidth="1"/>
    <col min="8978" max="8978" width="14.42578125" style="29" customWidth="1"/>
    <col min="8979" max="8979" width="11.7109375" style="29" customWidth="1"/>
    <col min="8980" max="8980" width="11.5703125" style="29" customWidth="1"/>
    <col min="8981" max="8981" width="15.140625" style="29" customWidth="1"/>
    <col min="8982" max="8982" width="19.85546875" style="29" customWidth="1"/>
    <col min="8983" max="8983" width="16.42578125" style="29" customWidth="1"/>
    <col min="8984" max="8984" width="14.7109375" style="29" customWidth="1"/>
    <col min="8985" max="8985" width="13.5703125" style="29" customWidth="1"/>
    <col min="8986" max="8986" width="21.42578125" style="29" customWidth="1"/>
    <col min="8987" max="8987" width="21" style="29" customWidth="1"/>
    <col min="8988" max="8988" width="11.42578125" style="29" customWidth="1"/>
    <col min="8989" max="8989" width="13.42578125" style="29" customWidth="1"/>
    <col min="8990" max="8990" width="22.85546875" style="29" customWidth="1"/>
    <col min="8991" max="8991" width="17" style="29" customWidth="1"/>
    <col min="8992" max="8992" width="27.7109375" style="29" customWidth="1"/>
    <col min="8993" max="8993" width="17.5703125" style="29" customWidth="1"/>
    <col min="8994" max="8994" width="26.5703125" style="29" customWidth="1"/>
    <col min="8995" max="8995" width="20.5703125" style="29" customWidth="1"/>
    <col min="8996" max="8996" width="31.28515625" style="29" customWidth="1"/>
    <col min="8997" max="8997" width="21.28515625" style="29" customWidth="1"/>
    <col min="8998" max="8998" width="12.5703125" style="29" customWidth="1"/>
    <col min="8999" max="8999" width="22" style="29" customWidth="1"/>
    <col min="9000" max="9000" width="11.85546875" style="29" customWidth="1"/>
    <col min="9001" max="9216" width="11.42578125" style="29"/>
    <col min="9217" max="9217" width="2.7109375" style="29" customWidth="1"/>
    <col min="9218" max="9218" width="13" style="29" customWidth="1"/>
    <col min="9219" max="9219" width="8.140625" style="29" customWidth="1"/>
    <col min="9220" max="9220" width="23.85546875" style="29" customWidth="1"/>
    <col min="9221" max="9221" width="16.28515625" style="29" customWidth="1"/>
    <col min="9222" max="9222" width="19.85546875" style="29" customWidth="1"/>
    <col min="9223" max="9223" width="21" style="29" customWidth="1"/>
    <col min="9224" max="9224" width="19.5703125" style="29" customWidth="1"/>
    <col min="9225" max="9225" width="18.28515625" style="29" customWidth="1"/>
    <col min="9226" max="9226" width="25" style="29" customWidth="1"/>
    <col min="9227" max="9227" width="16.140625" style="29" customWidth="1"/>
    <col min="9228" max="9228" width="18.140625" style="29" customWidth="1"/>
    <col min="9229" max="9229" width="21.7109375" style="29" customWidth="1"/>
    <col min="9230" max="9230" width="20.140625" style="29" customWidth="1"/>
    <col min="9231" max="9231" width="25.28515625" style="29" customWidth="1"/>
    <col min="9232" max="9232" width="23.85546875" style="29" customWidth="1"/>
    <col min="9233" max="9233" width="15.85546875" style="29" customWidth="1"/>
    <col min="9234" max="9234" width="14.42578125" style="29" customWidth="1"/>
    <col min="9235" max="9235" width="11.7109375" style="29" customWidth="1"/>
    <col min="9236" max="9236" width="11.5703125" style="29" customWidth="1"/>
    <col min="9237" max="9237" width="15.140625" style="29" customWidth="1"/>
    <col min="9238" max="9238" width="19.85546875" style="29" customWidth="1"/>
    <col min="9239" max="9239" width="16.42578125" style="29" customWidth="1"/>
    <col min="9240" max="9240" width="14.7109375" style="29" customWidth="1"/>
    <col min="9241" max="9241" width="13.5703125" style="29" customWidth="1"/>
    <col min="9242" max="9242" width="21.42578125" style="29" customWidth="1"/>
    <col min="9243" max="9243" width="21" style="29" customWidth="1"/>
    <col min="9244" max="9244" width="11.42578125" style="29" customWidth="1"/>
    <col min="9245" max="9245" width="13.42578125" style="29" customWidth="1"/>
    <col min="9246" max="9246" width="22.85546875" style="29" customWidth="1"/>
    <col min="9247" max="9247" width="17" style="29" customWidth="1"/>
    <col min="9248" max="9248" width="27.7109375" style="29" customWidth="1"/>
    <col min="9249" max="9249" width="17.5703125" style="29" customWidth="1"/>
    <col min="9250" max="9250" width="26.5703125" style="29" customWidth="1"/>
    <col min="9251" max="9251" width="20.5703125" style="29" customWidth="1"/>
    <col min="9252" max="9252" width="31.28515625" style="29" customWidth="1"/>
    <col min="9253" max="9253" width="21.28515625" style="29" customWidth="1"/>
    <col min="9254" max="9254" width="12.5703125" style="29" customWidth="1"/>
    <col min="9255" max="9255" width="22" style="29" customWidth="1"/>
    <col min="9256" max="9256" width="11.85546875" style="29" customWidth="1"/>
    <col min="9257" max="9472" width="11.42578125" style="29"/>
    <col min="9473" max="9473" width="2.7109375" style="29" customWidth="1"/>
    <col min="9474" max="9474" width="13" style="29" customWidth="1"/>
    <col min="9475" max="9475" width="8.140625" style="29" customWidth="1"/>
    <col min="9476" max="9476" width="23.85546875" style="29" customWidth="1"/>
    <col min="9477" max="9477" width="16.28515625" style="29" customWidth="1"/>
    <col min="9478" max="9478" width="19.85546875" style="29" customWidth="1"/>
    <col min="9479" max="9479" width="21" style="29" customWidth="1"/>
    <col min="9480" max="9480" width="19.5703125" style="29" customWidth="1"/>
    <col min="9481" max="9481" width="18.28515625" style="29" customWidth="1"/>
    <col min="9482" max="9482" width="25" style="29" customWidth="1"/>
    <col min="9483" max="9483" width="16.140625" style="29" customWidth="1"/>
    <col min="9484" max="9484" width="18.140625" style="29" customWidth="1"/>
    <col min="9485" max="9485" width="21.7109375" style="29" customWidth="1"/>
    <col min="9486" max="9486" width="20.140625" style="29" customWidth="1"/>
    <col min="9487" max="9487" width="25.28515625" style="29" customWidth="1"/>
    <col min="9488" max="9488" width="23.85546875" style="29" customWidth="1"/>
    <col min="9489" max="9489" width="15.85546875" style="29" customWidth="1"/>
    <col min="9490" max="9490" width="14.42578125" style="29" customWidth="1"/>
    <col min="9491" max="9491" width="11.7109375" style="29" customWidth="1"/>
    <col min="9492" max="9492" width="11.5703125" style="29" customWidth="1"/>
    <col min="9493" max="9493" width="15.140625" style="29" customWidth="1"/>
    <col min="9494" max="9494" width="19.85546875" style="29" customWidth="1"/>
    <col min="9495" max="9495" width="16.42578125" style="29" customWidth="1"/>
    <col min="9496" max="9496" width="14.7109375" style="29" customWidth="1"/>
    <col min="9497" max="9497" width="13.5703125" style="29" customWidth="1"/>
    <col min="9498" max="9498" width="21.42578125" style="29" customWidth="1"/>
    <col min="9499" max="9499" width="21" style="29" customWidth="1"/>
    <col min="9500" max="9500" width="11.42578125" style="29" customWidth="1"/>
    <col min="9501" max="9501" width="13.42578125" style="29" customWidth="1"/>
    <col min="9502" max="9502" width="22.85546875" style="29" customWidth="1"/>
    <col min="9503" max="9503" width="17" style="29" customWidth="1"/>
    <col min="9504" max="9504" width="27.7109375" style="29" customWidth="1"/>
    <col min="9505" max="9505" width="17.5703125" style="29" customWidth="1"/>
    <col min="9506" max="9506" width="26.5703125" style="29" customWidth="1"/>
    <col min="9507" max="9507" width="20.5703125" style="29" customWidth="1"/>
    <col min="9508" max="9508" width="31.28515625" style="29" customWidth="1"/>
    <col min="9509" max="9509" width="21.28515625" style="29" customWidth="1"/>
    <col min="9510" max="9510" width="12.5703125" style="29" customWidth="1"/>
    <col min="9511" max="9511" width="22" style="29" customWidth="1"/>
    <col min="9512" max="9512" width="11.85546875" style="29" customWidth="1"/>
    <col min="9513" max="9728" width="11.42578125" style="29"/>
    <col min="9729" max="9729" width="2.7109375" style="29" customWidth="1"/>
    <col min="9730" max="9730" width="13" style="29" customWidth="1"/>
    <col min="9731" max="9731" width="8.140625" style="29" customWidth="1"/>
    <col min="9732" max="9732" width="23.85546875" style="29" customWidth="1"/>
    <col min="9733" max="9733" width="16.28515625" style="29" customWidth="1"/>
    <col min="9734" max="9734" width="19.85546875" style="29" customWidth="1"/>
    <col min="9735" max="9735" width="21" style="29" customWidth="1"/>
    <col min="9736" max="9736" width="19.5703125" style="29" customWidth="1"/>
    <col min="9737" max="9737" width="18.28515625" style="29" customWidth="1"/>
    <col min="9738" max="9738" width="25" style="29" customWidth="1"/>
    <col min="9739" max="9739" width="16.140625" style="29" customWidth="1"/>
    <col min="9740" max="9740" width="18.140625" style="29" customWidth="1"/>
    <col min="9741" max="9741" width="21.7109375" style="29" customWidth="1"/>
    <col min="9742" max="9742" width="20.140625" style="29" customWidth="1"/>
    <col min="9743" max="9743" width="25.28515625" style="29" customWidth="1"/>
    <col min="9744" max="9744" width="23.85546875" style="29" customWidth="1"/>
    <col min="9745" max="9745" width="15.85546875" style="29" customWidth="1"/>
    <col min="9746" max="9746" width="14.42578125" style="29" customWidth="1"/>
    <col min="9747" max="9747" width="11.7109375" style="29" customWidth="1"/>
    <col min="9748" max="9748" width="11.5703125" style="29" customWidth="1"/>
    <col min="9749" max="9749" width="15.140625" style="29" customWidth="1"/>
    <col min="9750" max="9750" width="19.85546875" style="29" customWidth="1"/>
    <col min="9751" max="9751" width="16.42578125" style="29" customWidth="1"/>
    <col min="9752" max="9752" width="14.7109375" style="29" customWidth="1"/>
    <col min="9753" max="9753" width="13.5703125" style="29" customWidth="1"/>
    <col min="9754" max="9754" width="21.42578125" style="29" customWidth="1"/>
    <col min="9755" max="9755" width="21" style="29" customWidth="1"/>
    <col min="9756" max="9756" width="11.42578125" style="29" customWidth="1"/>
    <col min="9757" max="9757" width="13.42578125" style="29" customWidth="1"/>
    <col min="9758" max="9758" width="22.85546875" style="29" customWidth="1"/>
    <col min="9759" max="9759" width="17" style="29" customWidth="1"/>
    <col min="9760" max="9760" width="27.7109375" style="29" customWidth="1"/>
    <col min="9761" max="9761" width="17.5703125" style="29" customWidth="1"/>
    <col min="9762" max="9762" width="26.5703125" style="29" customWidth="1"/>
    <col min="9763" max="9763" width="20.5703125" style="29" customWidth="1"/>
    <col min="9764" max="9764" width="31.28515625" style="29" customWidth="1"/>
    <col min="9765" max="9765" width="21.28515625" style="29" customWidth="1"/>
    <col min="9766" max="9766" width="12.5703125" style="29" customWidth="1"/>
    <col min="9767" max="9767" width="22" style="29" customWidth="1"/>
    <col min="9768" max="9768" width="11.85546875" style="29" customWidth="1"/>
    <col min="9769" max="9984" width="11.42578125" style="29"/>
    <col min="9985" max="9985" width="2.7109375" style="29" customWidth="1"/>
    <col min="9986" max="9986" width="13" style="29" customWidth="1"/>
    <col min="9987" max="9987" width="8.140625" style="29" customWidth="1"/>
    <col min="9988" max="9988" width="23.85546875" style="29" customWidth="1"/>
    <col min="9989" max="9989" width="16.28515625" style="29" customWidth="1"/>
    <col min="9990" max="9990" width="19.85546875" style="29" customWidth="1"/>
    <col min="9991" max="9991" width="21" style="29" customWidth="1"/>
    <col min="9992" max="9992" width="19.5703125" style="29" customWidth="1"/>
    <col min="9993" max="9993" width="18.28515625" style="29" customWidth="1"/>
    <col min="9994" max="9994" width="25" style="29" customWidth="1"/>
    <col min="9995" max="9995" width="16.140625" style="29" customWidth="1"/>
    <col min="9996" max="9996" width="18.140625" style="29" customWidth="1"/>
    <col min="9997" max="9997" width="21.7109375" style="29" customWidth="1"/>
    <col min="9998" max="9998" width="20.140625" style="29" customWidth="1"/>
    <col min="9999" max="9999" width="25.28515625" style="29" customWidth="1"/>
    <col min="10000" max="10000" width="23.85546875" style="29" customWidth="1"/>
    <col min="10001" max="10001" width="15.85546875" style="29" customWidth="1"/>
    <col min="10002" max="10002" width="14.42578125" style="29" customWidth="1"/>
    <col min="10003" max="10003" width="11.7109375" style="29" customWidth="1"/>
    <col min="10004" max="10004" width="11.5703125" style="29" customWidth="1"/>
    <col min="10005" max="10005" width="15.140625" style="29" customWidth="1"/>
    <col min="10006" max="10006" width="19.85546875" style="29" customWidth="1"/>
    <col min="10007" max="10007" width="16.42578125" style="29" customWidth="1"/>
    <col min="10008" max="10008" width="14.7109375" style="29" customWidth="1"/>
    <col min="10009" max="10009" width="13.5703125" style="29" customWidth="1"/>
    <col min="10010" max="10010" width="21.42578125" style="29" customWidth="1"/>
    <col min="10011" max="10011" width="21" style="29" customWidth="1"/>
    <col min="10012" max="10012" width="11.42578125" style="29" customWidth="1"/>
    <col min="10013" max="10013" width="13.42578125" style="29" customWidth="1"/>
    <col min="10014" max="10014" width="22.85546875" style="29" customWidth="1"/>
    <col min="10015" max="10015" width="17" style="29" customWidth="1"/>
    <col min="10016" max="10016" width="27.7109375" style="29" customWidth="1"/>
    <col min="10017" max="10017" width="17.5703125" style="29" customWidth="1"/>
    <col min="10018" max="10018" width="26.5703125" style="29" customWidth="1"/>
    <col min="10019" max="10019" width="20.5703125" style="29" customWidth="1"/>
    <col min="10020" max="10020" width="31.28515625" style="29" customWidth="1"/>
    <col min="10021" max="10021" width="21.28515625" style="29" customWidth="1"/>
    <col min="10022" max="10022" width="12.5703125" style="29" customWidth="1"/>
    <col min="10023" max="10023" width="22" style="29" customWidth="1"/>
    <col min="10024" max="10024" width="11.85546875" style="29" customWidth="1"/>
    <col min="10025" max="10240" width="11.42578125" style="29"/>
    <col min="10241" max="10241" width="2.7109375" style="29" customWidth="1"/>
    <col min="10242" max="10242" width="13" style="29" customWidth="1"/>
    <col min="10243" max="10243" width="8.140625" style="29" customWidth="1"/>
    <col min="10244" max="10244" width="23.85546875" style="29" customWidth="1"/>
    <col min="10245" max="10245" width="16.28515625" style="29" customWidth="1"/>
    <col min="10246" max="10246" width="19.85546875" style="29" customWidth="1"/>
    <col min="10247" max="10247" width="21" style="29" customWidth="1"/>
    <col min="10248" max="10248" width="19.5703125" style="29" customWidth="1"/>
    <col min="10249" max="10249" width="18.28515625" style="29" customWidth="1"/>
    <col min="10250" max="10250" width="25" style="29" customWidth="1"/>
    <col min="10251" max="10251" width="16.140625" style="29" customWidth="1"/>
    <col min="10252" max="10252" width="18.140625" style="29" customWidth="1"/>
    <col min="10253" max="10253" width="21.7109375" style="29" customWidth="1"/>
    <col min="10254" max="10254" width="20.140625" style="29" customWidth="1"/>
    <col min="10255" max="10255" width="25.28515625" style="29" customWidth="1"/>
    <col min="10256" max="10256" width="23.85546875" style="29" customWidth="1"/>
    <col min="10257" max="10257" width="15.85546875" style="29" customWidth="1"/>
    <col min="10258" max="10258" width="14.42578125" style="29" customWidth="1"/>
    <col min="10259" max="10259" width="11.7109375" style="29" customWidth="1"/>
    <col min="10260" max="10260" width="11.5703125" style="29" customWidth="1"/>
    <col min="10261" max="10261" width="15.140625" style="29" customWidth="1"/>
    <col min="10262" max="10262" width="19.85546875" style="29" customWidth="1"/>
    <col min="10263" max="10263" width="16.42578125" style="29" customWidth="1"/>
    <col min="10264" max="10264" width="14.7109375" style="29" customWidth="1"/>
    <col min="10265" max="10265" width="13.5703125" style="29" customWidth="1"/>
    <col min="10266" max="10266" width="21.42578125" style="29" customWidth="1"/>
    <col min="10267" max="10267" width="21" style="29" customWidth="1"/>
    <col min="10268" max="10268" width="11.42578125" style="29" customWidth="1"/>
    <col min="10269" max="10269" width="13.42578125" style="29" customWidth="1"/>
    <col min="10270" max="10270" width="22.85546875" style="29" customWidth="1"/>
    <col min="10271" max="10271" width="17" style="29" customWidth="1"/>
    <col min="10272" max="10272" width="27.7109375" style="29" customWidth="1"/>
    <col min="10273" max="10273" width="17.5703125" style="29" customWidth="1"/>
    <col min="10274" max="10274" width="26.5703125" style="29" customWidth="1"/>
    <col min="10275" max="10275" width="20.5703125" style="29" customWidth="1"/>
    <col min="10276" max="10276" width="31.28515625" style="29" customWidth="1"/>
    <col min="10277" max="10277" width="21.28515625" style="29" customWidth="1"/>
    <col min="10278" max="10278" width="12.5703125" style="29" customWidth="1"/>
    <col min="10279" max="10279" width="22" style="29" customWidth="1"/>
    <col min="10280" max="10280" width="11.85546875" style="29" customWidth="1"/>
    <col min="10281" max="10496" width="11.42578125" style="29"/>
    <col min="10497" max="10497" width="2.7109375" style="29" customWidth="1"/>
    <col min="10498" max="10498" width="13" style="29" customWidth="1"/>
    <col min="10499" max="10499" width="8.140625" style="29" customWidth="1"/>
    <col min="10500" max="10500" width="23.85546875" style="29" customWidth="1"/>
    <col min="10501" max="10501" width="16.28515625" style="29" customWidth="1"/>
    <col min="10502" max="10502" width="19.85546875" style="29" customWidth="1"/>
    <col min="10503" max="10503" width="21" style="29" customWidth="1"/>
    <col min="10504" max="10504" width="19.5703125" style="29" customWidth="1"/>
    <col min="10505" max="10505" width="18.28515625" style="29" customWidth="1"/>
    <col min="10506" max="10506" width="25" style="29" customWidth="1"/>
    <col min="10507" max="10507" width="16.140625" style="29" customWidth="1"/>
    <col min="10508" max="10508" width="18.140625" style="29" customWidth="1"/>
    <col min="10509" max="10509" width="21.7109375" style="29" customWidth="1"/>
    <col min="10510" max="10510" width="20.140625" style="29" customWidth="1"/>
    <col min="10511" max="10511" width="25.28515625" style="29" customWidth="1"/>
    <col min="10512" max="10512" width="23.85546875" style="29" customWidth="1"/>
    <col min="10513" max="10513" width="15.85546875" style="29" customWidth="1"/>
    <col min="10514" max="10514" width="14.42578125" style="29" customWidth="1"/>
    <col min="10515" max="10515" width="11.7109375" style="29" customWidth="1"/>
    <col min="10516" max="10516" width="11.5703125" style="29" customWidth="1"/>
    <col min="10517" max="10517" width="15.140625" style="29" customWidth="1"/>
    <col min="10518" max="10518" width="19.85546875" style="29" customWidth="1"/>
    <col min="10519" max="10519" width="16.42578125" style="29" customWidth="1"/>
    <col min="10520" max="10520" width="14.7109375" style="29" customWidth="1"/>
    <col min="10521" max="10521" width="13.5703125" style="29" customWidth="1"/>
    <col min="10522" max="10522" width="21.42578125" style="29" customWidth="1"/>
    <col min="10523" max="10523" width="21" style="29" customWidth="1"/>
    <col min="10524" max="10524" width="11.42578125" style="29" customWidth="1"/>
    <col min="10525" max="10525" width="13.42578125" style="29" customWidth="1"/>
    <col min="10526" max="10526" width="22.85546875" style="29" customWidth="1"/>
    <col min="10527" max="10527" width="17" style="29" customWidth="1"/>
    <col min="10528" max="10528" width="27.7109375" style="29" customWidth="1"/>
    <col min="10529" max="10529" width="17.5703125" style="29" customWidth="1"/>
    <col min="10530" max="10530" width="26.5703125" style="29" customWidth="1"/>
    <col min="10531" max="10531" width="20.5703125" style="29" customWidth="1"/>
    <col min="10532" max="10532" width="31.28515625" style="29" customWidth="1"/>
    <col min="10533" max="10533" width="21.28515625" style="29" customWidth="1"/>
    <col min="10534" max="10534" width="12.5703125" style="29" customWidth="1"/>
    <col min="10535" max="10535" width="22" style="29" customWidth="1"/>
    <col min="10536" max="10536" width="11.85546875" style="29" customWidth="1"/>
    <col min="10537" max="10752" width="11.42578125" style="29"/>
    <col min="10753" max="10753" width="2.7109375" style="29" customWidth="1"/>
    <col min="10754" max="10754" width="13" style="29" customWidth="1"/>
    <col min="10755" max="10755" width="8.140625" style="29" customWidth="1"/>
    <col min="10756" max="10756" width="23.85546875" style="29" customWidth="1"/>
    <col min="10757" max="10757" width="16.28515625" style="29" customWidth="1"/>
    <col min="10758" max="10758" width="19.85546875" style="29" customWidth="1"/>
    <col min="10759" max="10759" width="21" style="29" customWidth="1"/>
    <col min="10760" max="10760" width="19.5703125" style="29" customWidth="1"/>
    <col min="10761" max="10761" width="18.28515625" style="29" customWidth="1"/>
    <col min="10762" max="10762" width="25" style="29" customWidth="1"/>
    <col min="10763" max="10763" width="16.140625" style="29" customWidth="1"/>
    <col min="10764" max="10764" width="18.140625" style="29" customWidth="1"/>
    <col min="10765" max="10765" width="21.7109375" style="29" customWidth="1"/>
    <col min="10766" max="10766" width="20.140625" style="29" customWidth="1"/>
    <col min="10767" max="10767" width="25.28515625" style="29" customWidth="1"/>
    <col min="10768" max="10768" width="23.85546875" style="29" customWidth="1"/>
    <col min="10769" max="10769" width="15.85546875" style="29" customWidth="1"/>
    <col min="10770" max="10770" width="14.42578125" style="29" customWidth="1"/>
    <col min="10771" max="10771" width="11.7109375" style="29" customWidth="1"/>
    <col min="10772" max="10772" width="11.5703125" style="29" customWidth="1"/>
    <col min="10773" max="10773" width="15.140625" style="29" customWidth="1"/>
    <col min="10774" max="10774" width="19.85546875" style="29" customWidth="1"/>
    <col min="10775" max="10775" width="16.42578125" style="29" customWidth="1"/>
    <col min="10776" max="10776" width="14.7109375" style="29" customWidth="1"/>
    <col min="10777" max="10777" width="13.5703125" style="29" customWidth="1"/>
    <col min="10778" max="10778" width="21.42578125" style="29" customWidth="1"/>
    <col min="10779" max="10779" width="21" style="29" customWidth="1"/>
    <col min="10780" max="10780" width="11.42578125" style="29" customWidth="1"/>
    <col min="10781" max="10781" width="13.42578125" style="29" customWidth="1"/>
    <col min="10782" max="10782" width="22.85546875" style="29" customWidth="1"/>
    <col min="10783" max="10783" width="17" style="29" customWidth="1"/>
    <col min="10784" max="10784" width="27.7109375" style="29" customWidth="1"/>
    <col min="10785" max="10785" width="17.5703125" style="29" customWidth="1"/>
    <col min="10786" max="10786" width="26.5703125" style="29" customWidth="1"/>
    <col min="10787" max="10787" width="20.5703125" style="29" customWidth="1"/>
    <col min="10788" max="10788" width="31.28515625" style="29" customWidth="1"/>
    <col min="10789" max="10789" width="21.28515625" style="29" customWidth="1"/>
    <col min="10790" max="10790" width="12.5703125" style="29" customWidth="1"/>
    <col min="10791" max="10791" width="22" style="29" customWidth="1"/>
    <col min="10792" max="10792" width="11.85546875" style="29" customWidth="1"/>
    <col min="10793" max="11008" width="11.42578125" style="29"/>
    <col min="11009" max="11009" width="2.7109375" style="29" customWidth="1"/>
    <col min="11010" max="11010" width="13" style="29" customWidth="1"/>
    <col min="11011" max="11011" width="8.140625" style="29" customWidth="1"/>
    <col min="11012" max="11012" width="23.85546875" style="29" customWidth="1"/>
    <col min="11013" max="11013" width="16.28515625" style="29" customWidth="1"/>
    <col min="11014" max="11014" width="19.85546875" style="29" customWidth="1"/>
    <col min="11015" max="11015" width="21" style="29" customWidth="1"/>
    <col min="11016" max="11016" width="19.5703125" style="29" customWidth="1"/>
    <col min="11017" max="11017" width="18.28515625" style="29" customWidth="1"/>
    <col min="11018" max="11018" width="25" style="29" customWidth="1"/>
    <col min="11019" max="11019" width="16.140625" style="29" customWidth="1"/>
    <col min="11020" max="11020" width="18.140625" style="29" customWidth="1"/>
    <col min="11021" max="11021" width="21.7109375" style="29" customWidth="1"/>
    <col min="11022" max="11022" width="20.140625" style="29" customWidth="1"/>
    <col min="11023" max="11023" width="25.28515625" style="29" customWidth="1"/>
    <col min="11024" max="11024" width="23.85546875" style="29" customWidth="1"/>
    <col min="11025" max="11025" width="15.85546875" style="29" customWidth="1"/>
    <col min="11026" max="11026" width="14.42578125" style="29" customWidth="1"/>
    <col min="11027" max="11027" width="11.7109375" style="29" customWidth="1"/>
    <col min="11028" max="11028" width="11.5703125" style="29" customWidth="1"/>
    <col min="11029" max="11029" width="15.140625" style="29" customWidth="1"/>
    <col min="11030" max="11030" width="19.85546875" style="29" customWidth="1"/>
    <col min="11031" max="11031" width="16.42578125" style="29" customWidth="1"/>
    <col min="11032" max="11032" width="14.7109375" style="29" customWidth="1"/>
    <col min="11033" max="11033" width="13.5703125" style="29" customWidth="1"/>
    <col min="11034" max="11034" width="21.42578125" style="29" customWidth="1"/>
    <col min="11035" max="11035" width="21" style="29" customWidth="1"/>
    <col min="11036" max="11036" width="11.42578125" style="29" customWidth="1"/>
    <col min="11037" max="11037" width="13.42578125" style="29" customWidth="1"/>
    <col min="11038" max="11038" width="22.85546875" style="29" customWidth="1"/>
    <col min="11039" max="11039" width="17" style="29" customWidth="1"/>
    <col min="11040" max="11040" width="27.7109375" style="29" customWidth="1"/>
    <col min="11041" max="11041" width="17.5703125" style="29" customWidth="1"/>
    <col min="11042" max="11042" width="26.5703125" style="29" customWidth="1"/>
    <col min="11043" max="11043" width="20.5703125" style="29" customWidth="1"/>
    <col min="11044" max="11044" width="31.28515625" style="29" customWidth="1"/>
    <col min="11045" max="11045" width="21.28515625" style="29" customWidth="1"/>
    <col min="11046" max="11046" width="12.5703125" style="29" customWidth="1"/>
    <col min="11047" max="11047" width="22" style="29" customWidth="1"/>
    <col min="11048" max="11048" width="11.85546875" style="29" customWidth="1"/>
    <col min="11049" max="11264" width="11.42578125" style="29"/>
    <col min="11265" max="11265" width="2.7109375" style="29" customWidth="1"/>
    <col min="11266" max="11266" width="13" style="29" customWidth="1"/>
    <col min="11267" max="11267" width="8.140625" style="29" customWidth="1"/>
    <col min="11268" max="11268" width="23.85546875" style="29" customWidth="1"/>
    <col min="11269" max="11269" width="16.28515625" style="29" customWidth="1"/>
    <col min="11270" max="11270" width="19.85546875" style="29" customWidth="1"/>
    <col min="11271" max="11271" width="21" style="29" customWidth="1"/>
    <col min="11272" max="11272" width="19.5703125" style="29" customWidth="1"/>
    <col min="11273" max="11273" width="18.28515625" style="29" customWidth="1"/>
    <col min="11274" max="11274" width="25" style="29" customWidth="1"/>
    <col min="11275" max="11275" width="16.140625" style="29" customWidth="1"/>
    <col min="11276" max="11276" width="18.140625" style="29" customWidth="1"/>
    <col min="11277" max="11277" width="21.7109375" style="29" customWidth="1"/>
    <col min="11278" max="11278" width="20.140625" style="29" customWidth="1"/>
    <col min="11279" max="11279" width="25.28515625" style="29" customWidth="1"/>
    <col min="11280" max="11280" width="23.85546875" style="29" customWidth="1"/>
    <col min="11281" max="11281" width="15.85546875" style="29" customWidth="1"/>
    <col min="11282" max="11282" width="14.42578125" style="29" customWidth="1"/>
    <col min="11283" max="11283" width="11.7109375" style="29" customWidth="1"/>
    <col min="11284" max="11284" width="11.5703125" style="29" customWidth="1"/>
    <col min="11285" max="11285" width="15.140625" style="29" customWidth="1"/>
    <col min="11286" max="11286" width="19.85546875" style="29" customWidth="1"/>
    <col min="11287" max="11287" width="16.42578125" style="29" customWidth="1"/>
    <col min="11288" max="11288" width="14.7109375" style="29" customWidth="1"/>
    <col min="11289" max="11289" width="13.5703125" style="29" customWidth="1"/>
    <col min="11290" max="11290" width="21.42578125" style="29" customWidth="1"/>
    <col min="11291" max="11291" width="21" style="29" customWidth="1"/>
    <col min="11292" max="11292" width="11.42578125" style="29" customWidth="1"/>
    <col min="11293" max="11293" width="13.42578125" style="29" customWidth="1"/>
    <col min="11294" max="11294" width="22.85546875" style="29" customWidth="1"/>
    <col min="11295" max="11295" width="17" style="29" customWidth="1"/>
    <col min="11296" max="11296" width="27.7109375" style="29" customWidth="1"/>
    <col min="11297" max="11297" width="17.5703125" style="29" customWidth="1"/>
    <col min="11298" max="11298" width="26.5703125" style="29" customWidth="1"/>
    <col min="11299" max="11299" width="20.5703125" style="29" customWidth="1"/>
    <col min="11300" max="11300" width="31.28515625" style="29" customWidth="1"/>
    <col min="11301" max="11301" width="21.28515625" style="29" customWidth="1"/>
    <col min="11302" max="11302" width="12.5703125" style="29" customWidth="1"/>
    <col min="11303" max="11303" width="22" style="29" customWidth="1"/>
    <col min="11304" max="11304" width="11.85546875" style="29" customWidth="1"/>
    <col min="11305" max="11520" width="11.42578125" style="29"/>
    <col min="11521" max="11521" width="2.7109375" style="29" customWidth="1"/>
    <col min="11522" max="11522" width="13" style="29" customWidth="1"/>
    <col min="11523" max="11523" width="8.140625" style="29" customWidth="1"/>
    <col min="11524" max="11524" width="23.85546875" style="29" customWidth="1"/>
    <col min="11525" max="11525" width="16.28515625" style="29" customWidth="1"/>
    <col min="11526" max="11526" width="19.85546875" style="29" customWidth="1"/>
    <col min="11527" max="11527" width="21" style="29" customWidth="1"/>
    <col min="11528" max="11528" width="19.5703125" style="29" customWidth="1"/>
    <col min="11529" max="11529" width="18.28515625" style="29" customWidth="1"/>
    <col min="11530" max="11530" width="25" style="29" customWidth="1"/>
    <col min="11531" max="11531" width="16.140625" style="29" customWidth="1"/>
    <col min="11532" max="11532" width="18.140625" style="29" customWidth="1"/>
    <col min="11533" max="11533" width="21.7109375" style="29" customWidth="1"/>
    <col min="11534" max="11534" width="20.140625" style="29" customWidth="1"/>
    <col min="11535" max="11535" width="25.28515625" style="29" customWidth="1"/>
    <col min="11536" max="11536" width="23.85546875" style="29" customWidth="1"/>
    <col min="11537" max="11537" width="15.85546875" style="29" customWidth="1"/>
    <col min="11538" max="11538" width="14.42578125" style="29" customWidth="1"/>
    <col min="11539" max="11539" width="11.7109375" style="29" customWidth="1"/>
    <col min="11540" max="11540" width="11.5703125" style="29" customWidth="1"/>
    <col min="11541" max="11541" width="15.140625" style="29" customWidth="1"/>
    <col min="11542" max="11542" width="19.85546875" style="29" customWidth="1"/>
    <col min="11543" max="11543" width="16.42578125" style="29" customWidth="1"/>
    <col min="11544" max="11544" width="14.7109375" style="29" customWidth="1"/>
    <col min="11545" max="11545" width="13.5703125" style="29" customWidth="1"/>
    <col min="11546" max="11546" width="21.42578125" style="29" customWidth="1"/>
    <col min="11547" max="11547" width="21" style="29" customWidth="1"/>
    <col min="11548" max="11548" width="11.42578125" style="29" customWidth="1"/>
    <col min="11549" max="11549" width="13.42578125" style="29" customWidth="1"/>
    <col min="11550" max="11550" width="22.85546875" style="29" customWidth="1"/>
    <col min="11551" max="11551" width="17" style="29" customWidth="1"/>
    <col min="11552" max="11552" width="27.7109375" style="29" customWidth="1"/>
    <col min="11553" max="11553" width="17.5703125" style="29" customWidth="1"/>
    <col min="11554" max="11554" width="26.5703125" style="29" customWidth="1"/>
    <col min="11555" max="11555" width="20.5703125" style="29" customWidth="1"/>
    <col min="11556" max="11556" width="31.28515625" style="29" customWidth="1"/>
    <col min="11557" max="11557" width="21.28515625" style="29" customWidth="1"/>
    <col min="11558" max="11558" width="12.5703125" style="29" customWidth="1"/>
    <col min="11559" max="11559" width="22" style="29" customWidth="1"/>
    <col min="11560" max="11560" width="11.85546875" style="29" customWidth="1"/>
    <col min="11561" max="11776" width="11.42578125" style="29"/>
    <col min="11777" max="11777" width="2.7109375" style="29" customWidth="1"/>
    <col min="11778" max="11778" width="13" style="29" customWidth="1"/>
    <col min="11779" max="11779" width="8.140625" style="29" customWidth="1"/>
    <col min="11780" max="11780" width="23.85546875" style="29" customWidth="1"/>
    <col min="11781" max="11781" width="16.28515625" style="29" customWidth="1"/>
    <col min="11782" max="11782" width="19.85546875" style="29" customWidth="1"/>
    <col min="11783" max="11783" width="21" style="29" customWidth="1"/>
    <col min="11784" max="11784" width="19.5703125" style="29" customWidth="1"/>
    <col min="11785" max="11785" width="18.28515625" style="29" customWidth="1"/>
    <col min="11786" max="11786" width="25" style="29" customWidth="1"/>
    <col min="11787" max="11787" width="16.140625" style="29" customWidth="1"/>
    <col min="11788" max="11788" width="18.140625" style="29" customWidth="1"/>
    <col min="11789" max="11789" width="21.7109375" style="29" customWidth="1"/>
    <col min="11790" max="11790" width="20.140625" style="29" customWidth="1"/>
    <col min="11791" max="11791" width="25.28515625" style="29" customWidth="1"/>
    <col min="11792" max="11792" width="23.85546875" style="29" customWidth="1"/>
    <col min="11793" max="11793" width="15.85546875" style="29" customWidth="1"/>
    <col min="11794" max="11794" width="14.42578125" style="29" customWidth="1"/>
    <col min="11795" max="11795" width="11.7109375" style="29" customWidth="1"/>
    <col min="11796" max="11796" width="11.5703125" style="29" customWidth="1"/>
    <col min="11797" max="11797" width="15.140625" style="29" customWidth="1"/>
    <col min="11798" max="11798" width="19.85546875" style="29" customWidth="1"/>
    <col min="11799" max="11799" width="16.42578125" style="29" customWidth="1"/>
    <col min="11800" max="11800" width="14.7109375" style="29" customWidth="1"/>
    <col min="11801" max="11801" width="13.5703125" style="29" customWidth="1"/>
    <col min="11802" max="11802" width="21.42578125" style="29" customWidth="1"/>
    <col min="11803" max="11803" width="21" style="29" customWidth="1"/>
    <col min="11804" max="11804" width="11.42578125" style="29" customWidth="1"/>
    <col min="11805" max="11805" width="13.42578125" style="29" customWidth="1"/>
    <col min="11806" max="11806" width="22.85546875" style="29" customWidth="1"/>
    <col min="11807" max="11807" width="17" style="29" customWidth="1"/>
    <col min="11808" max="11808" width="27.7109375" style="29" customWidth="1"/>
    <col min="11809" max="11809" width="17.5703125" style="29" customWidth="1"/>
    <col min="11810" max="11810" width="26.5703125" style="29" customWidth="1"/>
    <col min="11811" max="11811" width="20.5703125" style="29" customWidth="1"/>
    <col min="11812" max="11812" width="31.28515625" style="29" customWidth="1"/>
    <col min="11813" max="11813" width="21.28515625" style="29" customWidth="1"/>
    <col min="11814" max="11814" width="12.5703125" style="29" customWidth="1"/>
    <col min="11815" max="11815" width="22" style="29" customWidth="1"/>
    <col min="11816" max="11816" width="11.85546875" style="29" customWidth="1"/>
    <col min="11817" max="12032" width="11.42578125" style="29"/>
    <col min="12033" max="12033" width="2.7109375" style="29" customWidth="1"/>
    <col min="12034" max="12034" width="13" style="29" customWidth="1"/>
    <col min="12035" max="12035" width="8.140625" style="29" customWidth="1"/>
    <col min="12036" max="12036" width="23.85546875" style="29" customWidth="1"/>
    <col min="12037" max="12037" width="16.28515625" style="29" customWidth="1"/>
    <col min="12038" max="12038" width="19.85546875" style="29" customWidth="1"/>
    <col min="12039" max="12039" width="21" style="29" customWidth="1"/>
    <col min="12040" max="12040" width="19.5703125" style="29" customWidth="1"/>
    <col min="12041" max="12041" width="18.28515625" style="29" customWidth="1"/>
    <col min="12042" max="12042" width="25" style="29" customWidth="1"/>
    <col min="12043" max="12043" width="16.140625" style="29" customWidth="1"/>
    <col min="12044" max="12044" width="18.140625" style="29" customWidth="1"/>
    <col min="12045" max="12045" width="21.7109375" style="29" customWidth="1"/>
    <col min="12046" max="12046" width="20.140625" style="29" customWidth="1"/>
    <col min="12047" max="12047" width="25.28515625" style="29" customWidth="1"/>
    <col min="12048" max="12048" width="23.85546875" style="29" customWidth="1"/>
    <col min="12049" max="12049" width="15.85546875" style="29" customWidth="1"/>
    <col min="12050" max="12050" width="14.42578125" style="29" customWidth="1"/>
    <col min="12051" max="12051" width="11.7109375" style="29" customWidth="1"/>
    <col min="12052" max="12052" width="11.5703125" style="29" customWidth="1"/>
    <col min="12053" max="12053" width="15.140625" style="29" customWidth="1"/>
    <col min="12054" max="12054" width="19.85546875" style="29" customWidth="1"/>
    <col min="12055" max="12055" width="16.42578125" style="29" customWidth="1"/>
    <col min="12056" max="12056" width="14.7109375" style="29" customWidth="1"/>
    <col min="12057" max="12057" width="13.5703125" style="29" customWidth="1"/>
    <col min="12058" max="12058" width="21.42578125" style="29" customWidth="1"/>
    <col min="12059" max="12059" width="21" style="29" customWidth="1"/>
    <col min="12060" max="12060" width="11.42578125" style="29" customWidth="1"/>
    <col min="12061" max="12061" width="13.42578125" style="29" customWidth="1"/>
    <col min="12062" max="12062" width="22.85546875" style="29" customWidth="1"/>
    <col min="12063" max="12063" width="17" style="29" customWidth="1"/>
    <col min="12064" max="12064" width="27.7109375" style="29" customWidth="1"/>
    <col min="12065" max="12065" width="17.5703125" style="29" customWidth="1"/>
    <col min="12066" max="12066" width="26.5703125" style="29" customWidth="1"/>
    <col min="12067" max="12067" width="20.5703125" style="29" customWidth="1"/>
    <col min="12068" max="12068" width="31.28515625" style="29" customWidth="1"/>
    <col min="12069" max="12069" width="21.28515625" style="29" customWidth="1"/>
    <col min="12070" max="12070" width="12.5703125" style="29" customWidth="1"/>
    <col min="12071" max="12071" width="22" style="29" customWidth="1"/>
    <col min="12072" max="12072" width="11.85546875" style="29" customWidth="1"/>
    <col min="12073" max="12288" width="11.42578125" style="29"/>
    <col min="12289" max="12289" width="2.7109375" style="29" customWidth="1"/>
    <col min="12290" max="12290" width="13" style="29" customWidth="1"/>
    <col min="12291" max="12291" width="8.140625" style="29" customWidth="1"/>
    <col min="12292" max="12292" width="23.85546875" style="29" customWidth="1"/>
    <col min="12293" max="12293" width="16.28515625" style="29" customWidth="1"/>
    <col min="12294" max="12294" width="19.85546875" style="29" customWidth="1"/>
    <col min="12295" max="12295" width="21" style="29" customWidth="1"/>
    <col min="12296" max="12296" width="19.5703125" style="29" customWidth="1"/>
    <col min="12297" max="12297" width="18.28515625" style="29" customWidth="1"/>
    <col min="12298" max="12298" width="25" style="29" customWidth="1"/>
    <col min="12299" max="12299" width="16.140625" style="29" customWidth="1"/>
    <col min="12300" max="12300" width="18.140625" style="29" customWidth="1"/>
    <col min="12301" max="12301" width="21.7109375" style="29" customWidth="1"/>
    <col min="12302" max="12302" width="20.140625" style="29" customWidth="1"/>
    <col min="12303" max="12303" width="25.28515625" style="29" customWidth="1"/>
    <col min="12304" max="12304" width="23.85546875" style="29" customWidth="1"/>
    <col min="12305" max="12305" width="15.85546875" style="29" customWidth="1"/>
    <col min="12306" max="12306" width="14.42578125" style="29" customWidth="1"/>
    <col min="12307" max="12307" width="11.7109375" style="29" customWidth="1"/>
    <col min="12308" max="12308" width="11.5703125" style="29" customWidth="1"/>
    <col min="12309" max="12309" width="15.140625" style="29" customWidth="1"/>
    <col min="12310" max="12310" width="19.85546875" style="29" customWidth="1"/>
    <col min="12311" max="12311" width="16.42578125" style="29" customWidth="1"/>
    <col min="12312" max="12312" width="14.7109375" style="29" customWidth="1"/>
    <col min="12313" max="12313" width="13.5703125" style="29" customWidth="1"/>
    <col min="12314" max="12314" width="21.42578125" style="29" customWidth="1"/>
    <col min="12315" max="12315" width="21" style="29" customWidth="1"/>
    <col min="12316" max="12316" width="11.42578125" style="29" customWidth="1"/>
    <col min="12317" max="12317" width="13.42578125" style="29" customWidth="1"/>
    <col min="12318" max="12318" width="22.85546875" style="29" customWidth="1"/>
    <col min="12319" max="12319" width="17" style="29" customWidth="1"/>
    <col min="12320" max="12320" width="27.7109375" style="29" customWidth="1"/>
    <col min="12321" max="12321" width="17.5703125" style="29" customWidth="1"/>
    <col min="12322" max="12322" width="26.5703125" style="29" customWidth="1"/>
    <col min="12323" max="12323" width="20.5703125" style="29" customWidth="1"/>
    <col min="12324" max="12324" width="31.28515625" style="29" customWidth="1"/>
    <col min="12325" max="12325" width="21.28515625" style="29" customWidth="1"/>
    <col min="12326" max="12326" width="12.5703125" style="29" customWidth="1"/>
    <col min="12327" max="12327" width="22" style="29" customWidth="1"/>
    <col min="12328" max="12328" width="11.85546875" style="29" customWidth="1"/>
    <col min="12329" max="12544" width="11.42578125" style="29"/>
    <col min="12545" max="12545" width="2.7109375" style="29" customWidth="1"/>
    <col min="12546" max="12546" width="13" style="29" customWidth="1"/>
    <col min="12547" max="12547" width="8.140625" style="29" customWidth="1"/>
    <col min="12548" max="12548" width="23.85546875" style="29" customWidth="1"/>
    <col min="12549" max="12549" width="16.28515625" style="29" customWidth="1"/>
    <col min="12550" max="12550" width="19.85546875" style="29" customWidth="1"/>
    <col min="12551" max="12551" width="21" style="29" customWidth="1"/>
    <col min="12552" max="12552" width="19.5703125" style="29" customWidth="1"/>
    <col min="12553" max="12553" width="18.28515625" style="29" customWidth="1"/>
    <col min="12554" max="12554" width="25" style="29" customWidth="1"/>
    <col min="12555" max="12555" width="16.140625" style="29" customWidth="1"/>
    <col min="12556" max="12556" width="18.140625" style="29" customWidth="1"/>
    <col min="12557" max="12557" width="21.7109375" style="29" customWidth="1"/>
    <col min="12558" max="12558" width="20.140625" style="29" customWidth="1"/>
    <col min="12559" max="12559" width="25.28515625" style="29" customWidth="1"/>
    <col min="12560" max="12560" width="23.85546875" style="29" customWidth="1"/>
    <col min="12561" max="12561" width="15.85546875" style="29" customWidth="1"/>
    <col min="12562" max="12562" width="14.42578125" style="29" customWidth="1"/>
    <col min="12563" max="12563" width="11.7109375" style="29" customWidth="1"/>
    <col min="12564" max="12564" width="11.5703125" style="29" customWidth="1"/>
    <col min="12565" max="12565" width="15.140625" style="29" customWidth="1"/>
    <col min="12566" max="12566" width="19.85546875" style="29" customWidth="1"/>
    <col min="12567" max="12567" width="16.42578125" style="29" customWidth="1"/>
    <col min="12568" max="12568" width="14.7109375" style="29" customWidth="1"/>
    <col min="12569" max="12569" width="13.5703125" style="29" customWidth="1"/>
    <col min="12570" max="12570" width="21.42578125" style="29" customWidth="1"/>
    <col min="12571" max="12571" width="21" style="29" customWidth="1"/>
    <col min="12572" max="12572" width="11.42578125" style="29" customWidth="1"/>
    <col min="12573" max="12573" width="13.42578125" style="29" customWidth="1"/>
    <col min="12574" max="12574" width="22.85546875" style="29" customWidth="1"/>
    <col min="12575" max="12575" width="17" style="29" customWidth="1"/>
    <col min="12576" max="12576" width="27.7109375" style="29" customWidth="1"/>
    <col min="12577" max="12577" width="17.5703125" style="29" customWidth="1"/>
    <col min="12578" max="12578" width="26.5703125" style="29" customWidth="1"/>
    <col min="12579" max="12579" width="20.5703125" style="29" customWidth="1"/>
    <col min="12580" max="12580" width="31.28515625" style="29" customWidth="1"/>
    <col min="12581" max="12581" width="21.28515625" style="29" customWidth="1"/>
    <col min="12582" max="12582" width="12.5703125" style="29" customWidth="1"/>
    <col min="12583" max="12583" width="22" style="29" customWidth="1"/>
    <col min="12584" max="12584" width="11.85546875" style="29" customWidth="1"/>
    <col min="12585" max="12800" width="11.42578125" style="29"/>
    <col min="12801" max="12801" width="2.7109375" style="29" customWidth="1"/>
    <col min="12802" max="12802" width="13" style="29" customWidth="1"/>
    <col min="12803" max="12803" width="8.140625" style="29" customWidth="1"/>
    <col min="12804" max="12804" width="23.85546875" style="29" customWidth="1"/>
    <col min="12805" max="12805" width="16.28515625" style="29" customWidth="1"/>
    <col min="12806" max="12806" width="19.85546875" style="29" customWidth="1"/>
    <col min="12807" max="12807" width="21" style="29" customWidth="1"/>
    <col min="12808" max="12808" width="19.5703125" style="29" customWidth="1"/>
    <col min="12809" max="12809" width="18.28515625" style="29" customWidth="1"/>
    <col min="12810" max="12810" width="25" style="29" customWidth="1"/>
    <col min="12811" max="12811" width="16.140625" style="29" customWidth="1"/>
    <col min="12812" max="12812" width="18.140625" style="29" customWidth="1"/>
    <col min="12813" max="12813" width="21.7109375" style="29" customWidth="1"/>
    <col min="12814" max="12814" width="20.140625" style="29" customWidth="1"/>
    <col min="12815" max="12815" width="25.28515625" style="29" customWidth="1"/>
    <col min="12816" max="12816" width="23.85546875" style="29" customWidth="1"/>
    <col min="12817" max="12817" width="15.85546875" style="29" customWidth="1"/>
    <col min="12818" max="12818" width="14.42578125" style="29" customWidth="1"/>
    <col min="12819" max="12819" width="11.7109375" style="29" customWidth="1"/>
    <col min="12820" max="12820" width="11.5703125" style="29" customWidth="1"/>
    <col min="12821" max="12821" width="15.140625" style="29" customWidth="1"/>
    <col min="12822" max="12822" width="19.85546875" style="29" customWidth="1"/>
    <col min="12823" max="12823" width="16.42578125" style="29" customWidth="1"/>
    <col min="12824" max="12824" width="14.7109375" style="29" customWidth="1"/>
    <col min="12825" max="12825" width="13.5703125" style="29" customWidth="1"/>
    <col min="12826" max="12826" width="21.42578125" style="29" customWidth="1"/>
    <col min="12827" max="12827" width="21" style="29" customWidth="1"/>
    <col min="12828" max="12828" width="11.42578125" style="29" customWidth="1"/>
    <col min="12829" max="12829" width="13.42578125" style="29" customWidth="1"/>
    <col min="12830" max="12830" width="22.85546875" style="29" customWidth="1"/>
    <col min="12831" max="12831" width="17" style="29" customWidth="1"/>
    <col min="12832" max="12832" width="27.7109375" style="29" customWidth="1"/>
    <col min="12833" max="12833" width="17.5703125" style="29" customWidth="1"/>
    <col min="12834" max="12834" width="26.5703125" style="29" customWidth="1"/>
    <col min="12835" max="12835" width="20.5703125" style="29" customWidth="1"/>
    <col min="12836" max="12836" width="31.28515625" style="29" customWidth="1"/>
    <col min="12837" max="12837" width="21.28515625" style="29" customWidth="1"/>
    <col min="12838" max="12838" width="12.5703125" style="29" customWidth="1"/>
    <col min="12839" max="12839" width="22" style="29" customWidth="1"/>
    <col min="12840" max="12840" width="11.85546875" style="29" customWidth="1"/>
    <col min="12841" max="13056" width="11.42578125" style="29"/>
    <col min="13057" max="13057" width="2.7109375" style="29" customWidth="1"/>
    <col min="13058" max="13058" width="13" style="29" customWidth="1"/>
    <col min="13059" max="13059" width="8.140625" style="29" customWidth="1"/>
    <col min="13060" max="13060" width="23.85546875" style="29" customWidth="1"/>
    <col min="13061" max="13061" width="16.28515625" style="29" customWidth="1"/>
    <col min="13062" max="13062" width="19.85546875" style="29" customWidth="1"/>
    <col min="13063" max="13063" width="21" style="29" customWidth="1"/>
    <col min="13064" max="13064" width="19.5703125" style="29" customWidth="1"/>
    <col min="13065" max="13065" width="18.28515625" style="29" customWidth="1"/>
    <col min="13066" max="13066" width="25" style="29" customWidth="1"/>
    <col min="13067" max="13067" width="16.140625" style="29" customWidth="1"/>
    <col min="13068" max="13068" width="18.140625" style="29" customWidth="1"/>
    <col min="13069" max="13069" width="21.7109375" style="29" customWidth="1"/>
    <col min="13070" max="13070" width="20.140625" style="29" customWidth="1"/>
    <col min="13071" max="13071" width="25.28515625" style="29" customWidth="1"/>
    <col min="13072" max="13072" width="23.85546875" style="29" customWidth="1"/>
    <col min="13073" max="13073" width="15.85546875" style="29" customWidth="1"/>
    <col min="13074" max="13074" width="14.42578125" style="29" customWidth="1"/>
    <col min="13075" max="13075" width="11.7109375" style="29" customWidth="1"/>
    <col min="13076" max="13076" width="11.5703125" style="29" customWidth="1"/>
    <col min="13077" max="13077" width="15.140625" style="29" customWidth="1"/>
    <col min="13078" max="13078" width="19.85546875" style="29" customWidth="1"/>
    <col min="13079" max="13079" width="16.42578125" style="29" customWidth="1"/>
    <col min="13080" max="13080" width="14.7109375" style="29" customWidth="1"/>
    <col min="13081" max="13081" width="13.5703125" style="29" customWidth="1"/>
    <col min="13082" max="13082" width="21.42578125" style="29" customWidth="1"/>
    <col min="13083" max="13083" width="21" style="29" customWidth="1"/>
    <col min="13084" max="13084" width="11.42578125" style="29" customWidth="1"/>
    <col min="13085" max="13085" width="13.42578125" style="29" customWidth="1"/>
    <col min="13086" max="13086" width="22.85546875" style="29" customWidth="1"/>
    <col min="13087" max="13087" width="17" style="29" customWidth="1"/>
    <col min="13088" max="13088" width="27.7109375" style="29" customWidth="1"/>
    <col min="13089" max="13089" width="17.5703125" style="29" customWidth="1"/>
    <col min="13090" max="13090" width="26.5703125" style="29" customWidth="1"/>
    <col min="13091" max="13091" width="20.5703125" style="29" customWidth="1"/>
    <col min="13092" max="13092" width="31.28515625" style="29" customWidth="1"/>
    <col min="13093" max="13093" width="21.28515625" style="29" customWidth="1"/>
    <col min="13094" max="13094" width="12.5703125" style="29" customWidth="1"/>
    <col min="13095" max="13095" width="22" style="29" customWidth="1"/>
    <col min="13096" max="13096" width="11.85546875" style="29" customWidth="1"/>
    <col min="13097" max="13312" width="11.42578125" style="29"/>
    <col min="13313" max="13313" width="2.7109375" style="29" customWidth="1"/>
    <col min="13314" max="13314" width="13" style="29" customWidth="1"/>
    <col min="13315" max="13315" width="8.140625" style="29" customWidth="1"/>
    <col min="13316" max="13316" width="23.85546875" style="29" customWidth="1"/>
    <col min="13317" max="13317" width="16.28515625" style="29" customWidth="1"/>
    <col min="13318" max="13318" width="19.85546875" style="29" customWidth="1"/>
    <col min="13319" max="13319" width="21" style="29" customWidth="1"/>
    <col min="13320" max="13320" width="19.5703125" style="29" customWidth="1"/>
    <col min="13321" max="13321" width="18.28515625" style="29" customWidth="1"/>
    <col min="13322" max="13322" width="25" style="29" customWidth="1"/>
    <col min="13323" max="13323" width="16.140625" style="29" customWidth="1"/>
    <col min="13324" max="13324" width="18.140625" style="29" customWidth="1"/>
    <col min="13325" max="13325" width="21.7109375" style="29" customWidth="1"/>
    <col min="13326" max="13326" width="20.140625" style="29" customWidth="1"/>
    <col min="13327" max="13327" width="25.28515625" style="29" customWidth="1"/>
    <col min="13328" max="13328" width="23.85546875" style="29" customWidth="1"/>
    <col min="13329" max="13329" width="15.85546875" style="29" customWidth="1"/>
    <col min="13330" max="13330" width="14.42578125" style="29" customWidth="1"/>
    <col min="13331" max="13331" width="11.7109375" style="29" customWidth="1"/>
    <col min="13332" max="13332" width="11.5703125" style="29" customWidth="1"/>
    <col min="13333" max="13333" width="15.140625" style="29" customWidth="1"/>
    <col min="13334" max="13334" width="19.85546875" style="29" customWidth="1"/>
    <col min="13335" max="13335" width="16.42578125" style="29" customWidth="1"/>
    <col min="13336" max="13336" width="14.7109375" style="29" customWidth="1"/>
    <col min="13337" max="13337" width="13.5703125" style="29" customWidth="1"/>
    <col min="13338" max="13338" width="21.42578125" style="29" customWidth="1"/>
    <col min="13339" max="13339" width="21" style="29" customWidth="1"/>
    <col min="13340" max="13340" width="11.42578125" style="29" customWidth="1"/>
    <col min="13341" max="13341" width="13.42578125" style="29" customWidth="1"/>
    <col min="13342" max="13342" width="22.85546875" style="29" customWidth="1"/>
    <col min="13343" max="13343" width="17" style="29" customWidth="1"/>
    <col min="13344" max="13344" width="27.7109375" style="29" customWidth="1"/>
    <col min="13345" max="13345" width="17.5703125" style="29" customWidth="1"/>
    <col min="13346" max="13346" width="26.5703125" style="29" customWidth="1"/>
    <col min="13347" max="13347" width="20.5703125" style="29" customWidth="1"/>
    <col min="13348" max="13348" width="31.28515625" style="29" customWidth="1"/>
    <col min="13349" max="13349" width="21.28515625" style="29" customWidth="1"/>
    <col min="13350" max="13350" width="12.5703125" style="29" customWidth="1"/>
    <col min="13351" max="13351" width="22" style="29" customWidth="1"/>
    <col min="13352" max="13352" width="11.85546875" style="29" customWidth="1"/>
    <col min="13353" max="13568" width="11.42578125" style="29"/>
    <col min="13569" max="13569" width="2.7109375" style="29" customWidth="1"/>
    <col min="13570" max="13570" width="13" style="29" customWidth="1"/>
    <col min="13571" max="13571" width="8.140625" style="29" customWidth="1"/>
    <col min="13572" max="13572" width="23.85546875" style="29" customWidth="1"/>
    <col min="13573" max="13573" width="16.28515625" style="29" customWidth="1"/>
    <col min="13574" max="13574" width="19.85546875" style="29" customWidth="1"/>
    <col min="13575" max="13575" width="21" style="29" customWidth="1"/>
    <col min="13576" max="13576" width="19.5703125" style="29" customWidth="1"/>
    <col min="13577" max="13577" width="18.28515625" style="29" customWidth="1"/>
    <col min="13578" max="13578" width="25" style="29" customWidth="1"/>
    <col min="13579" max="13579" width="16.140625" style="29" customWidth="1"/>
    <col min="13580" max="13580" width="18.140625" style="29" customWidth="1"/>
    <col min="13581" max="13581" width="21.7109375" style="29" customWidth="1"/>
    <col min="13582" max="13582" width="20.140625" style="29" customWidth="1"/>
    <col min="13583" max="13583" width="25.28515625" style="29" customWidth="1"/>
    <col min="13584" max="13584" width="23.85546875" style="29" customWidth="1"/>
    <col min="13585" max="13585" width="15.85546875" style="29" customWidth="1"/>
    <col min="13586" max="13586" width="14.42578125" style="29" customWidth="1"/>
    <col min="13587" max="13587" width="11.7109375" style="29" customWidth="1"/>
    <col min="13588" max="13588" width="11.5703125" style="29" customWidth="1"/>
    <col min="13589" max="13589" width="15.140625" style="29" customWidth="1"/>
    <col min="13590" max="13590" width="19.85546875" style="29" customWidth="1"/>
    <col min="13591" max="13591" width="16.42578125" style="29" customWidth="1"/>
    <col min="13592" max="13592" width="14.7109375" style="29" customWidth="1"/>
    <col min="13593" max="13593" width="13.5703125" style="29" customWidth="1"/>
    <col min="13594" max="13594" width="21.42578125" style="29" customWidth="1"/>
    <col min="13595" max="13595" width="21" style="29" customWidth="1"/>
    <col min="13596" max="13596" width="11.42578125" style="29" customWidth="1"/>
    <col min="13597" max="13597" width="13.42578125" style="29" customWidth="1"/>
    <col min="13598" max="13598" width="22.85546875" style="29" customWidth="1"/>
    <col min="13599" max="13599" width="17" style="29" customWidth="1"/>
    <col min="13600" max="13600" width="27.7109375" style="29" customWidth="1"/>
    <col min="13601" max="13601" width="17.5703125" style="29" customWidth="1"/>
    <col min="13602" max="13602" width="26.5703125" style="29" customWidth="1"/>
    <col min="13603" max="13603" width="20.5703125" style="29" customWidth="1"/>
    <col min="13604" max="13604" width="31.28515625" style="29" customWidth="1"/>
    <col min="13605" max="13605" width="21.28515625" style="29" customWidth="1"/>
    <col min="13606" max="13606" width="12.5703125" style="29" customWidth="1"/>
    <col min="13607" max="13607" width="22" style="29" customWidth="1"/>
    <col min="13608" max="13608" width="11.85546875" style="29" customWidth="1"/>
    <col min="13609" max="13824" width="11.42578125" style="29"/>
    <col min="13825" max="13825" width="2.7109375" style="29" customWidth="1"/>
    <col min="13826" max="13826" width="13" style="29" customWidth="1"/>
    <col min="13827" max="13827" width="8.140625" style="29" customWidth="1"/>
    <col min="13828" max="13828" width="23.85546875" style="29" customWidth="1"/>
    <col min="13829" max="13829" width="16.28515625" style="29" customWidth="1"/>
    <col min="13830" max="13830" width="19.85546875" style="29" customWidth="1"/>
    <col min="13831" max="13831" width="21" style="29" customWidth="1"/>
    <col min="13832" max="13832" width="19.5703125" style="29" customWidth="1"/>
    <col min="13833" max="13833" width="18.28515625" style="29" customWidth="1"/>
    <col min="13834" max="13834" width="25" style="29" customWidth="1"/>
    <col min="13835" max="13835" width="16.140625" style="29" customWidth="1"/>
    <col min="13836" max="13836" width="18.140625" style="29" customWidth="1"/>
    <col min="13837" max="13837" width="21.7109375" style="29" customWidth="1"/>
    <col min="13838" max="13838" width="20.140625" style="29" customWidth="1"/>
    <col min="13839" max="13839" width="25.28515625" style="29" customWidth="1"/>
    <col min="13840" max="13840" width="23.85546875" style="29" customWidth="1"/>
    <col min="13841" max="13841" width="15.85546875" style="29" customWidth="1"/>
    <col min="13842" max="13842" width="14.42578125" style="29" customWidth="1"/>
    <col min="13843" max="13843" width="11.7109375" style="29" customWidth="1"/>
    <col min="13844" max="13844" width="11.5703125" style="29" customWidth="1"/>
    <col min="13845" max="13845" width="15.140625" style="29" customWidth="1"/>
    <col min="13846" max="13846" width="19.85546875" style="29" customWidth="1"/>
    <col min="13847" max="13847" width="16.42578125" style="29" customWidth="1"/>
    <col min="13848" max="13848" width="14.7109375" style="29" customWidth="1"/>
    <col min="13849" max="13849" width="13.5703125" style="29" customWidth="1"/>
    <col min="13850" max="13850" width="21.42578125" style="29" customWidth="1"/>
    <col min="13851" max="13851" width="21" style="29" customWidth="1"/>
    <col min="13852" max="13852" width="11.42578125" style="29" customWidth="1"/>
    <col min="13853" max="13853" width="13.42578125" style="29" customWidth="1"/>
    <col min="13854" max="13854" width="22.85546875" style="29" customWidth="1"/>
    <col min="13855" max="13855" width="17" style="29" customWidth="1"/>
    <col min="13856" max="13856" width="27.7109375" style="29" customWidth="1"/>
    <col min="13857" max="13857" width="17.5703125" style="29" customWidth="1"/>
    <col min="13858" max="13858" width="26.5703125" style="29" customWidth="1"/>
    <col min="13859" max="13859" width="20.5703125" style="29" customWidth="1"/>
    <col min="13860" max="13860" width="31.28515625" style="29" customWidth="1"/>
    <col min="13861" max="13861" width="21.28515625" style="29" customWidth="1"/>
    <col min="13862" max="13862" width="12.5703125" style="29" customWidth="1"/>
    <col min="13863" max="13863" width="22" style="29" customWidth="1"/>
    <col min="13864" max="13864" width="11.85546875" style="29" customWidth="1"/>
    <col min="13865" max="14080" width="11.42578125" style="29"/>
    <col min="14081" max="14081" width="2.7109375" style="29" customWidth="1"/>
    <col min="14082" max="14082" width="13" style="29" customWidth="1"/>
    <col min="14083" max="14083" width="8.140625" style="29" customWidth="1"/>
    <col min="14084" max="14084" width="23.85546875" style="29" customWidth="1"/>
    <col min="14085" max="14085" width="16.28515625" style="29" customWidth="1"/>
    <col min="14086" max="14086" width="19.85546875" style="29" customWidth="1"/>
    <col min="14087" max="14087" width="21" style="29" customWidth="1"/>
    <col min="14088" max="14088" width="19.5703125" style="29" customWidth="1"/>
    <col min="14089" max="14089" width="18.28515625" style="29" customWidth="1"/>
    <col min="14090" max="14090" width="25" style="29" customWidth="1"/>
    <col min="14091" max="14091" width="16.140625" style="29" customWidth="1"/>
    <col min="14092" max="14092" width="18.140625" style="29" customWidth="1"/>
    <col min="14093" max="14093" width="21.7109375" style="29" customWidth="1"/>
    <col min="14094" max="14094" width="20.140625" style="29" customWidth="1"/>
    <col min="14095" max="14095" width="25.28515625" style="29" customWidth="1"/>
    <col min="14096" max="14096" width="23.85546875" style="29" customWidth="1"/>
    <col min="14097" max="14097" width="15.85546875" style="29" customWidth="1"/>
    <col min="14098" max="14098" width="14.42578125" style="29" customWidth="1"/>
    <col min="14099" max="14099" width="11.7109375" style="29" customWidth="1"/>
    <col min="14100" max="14100" width="11.5703125" style="29" customWidth="1"/>
    <col min="14101" max="14101" width="15.140625" style="29" customWidth="1"/>
    <col min="14102" max="14102" width="19.85546875" style="29" customWidth="1"/>
    <col min="14103" max="14103" width="16.42578125" style="29" customWidth="1"/>
    <col min="14104" max="14104" width="14.7109375" style="29" customWidth="1"/>
    <col min="14105" max="14105" width="13.5703125" style="29" customWidth="1"/>
    <col min="14106" max="14106" width="21.42578125" style="29" customWidth="1"/>
    <col min="14107" max="14107" width="21" style="29" customWidth="1"/>
    <col min="14108" max="14108" width="11.42578125" style="29" customWidth="1"/>
    <col min="14109" max="14109" width="13.42578125" style="29" customWidth="1"/>
    <col min="14110" max="14110" width="22.85546875" style="29" customWidth="1"/>
    <col min="14111" max="14111" width="17" style="29" customWidth="1"/>
    <col min="14112" max="14112" width="27.7109375" style="29" customWidth="1"/>
    <col min="14113" max="14113" width="17.5703125" style="29" customWidth="1"/>
    <col min="14114" max="14114" width="26.5703125" style="29" customWidth="1"/>
    <col min="14115" max="14115" width="20.5703125" style="29" customWidth="1"/>
    <col min="14116" max="14116" width="31.28515625" style="29" customWidth="1"/>
    <col min="14117" max="14117" width="21.28515625" style="29" customWidth="1"/>
    <col min="14118" max="14118" width="12.5703125" style="29" customWidth="1"/>
    <col min="14119" max="14119" width="22" style="29" customWidth="1"/>
    <col min="14120" max="14120" width="11.85546875" style="29" customWidth="1"/>
    <col min="14121" max="14336" width="11.42578125" style="29"/>
    <col min="14337" max="14337" width="2.7109375" style="29" customWidth="1"/>
    <col min="14338" max="14338" width="13" style="29" customWidth="1"/>
    <col min="14339" max="14339" width="8.140625" style="29" customWidth="1"/>
    <col min="14340" max="14340" width="23.85546875" style="29" customWidth="1"/>
    <col min="14341" max="14341" width="16.28515625" style="29" customWidth="1"/>
    <col min="14342" max="14342" width="19.85546875" style="29" customWidth="1"/>
    <col min="14343" max="14343" width="21" style="29" customWidth="1"/>
    <col min="14344" max="14344" width="19.5703125" style="29" customWidth="1"/>
    <col min="14345" max="14345" width="18.28515625" style="29" customWidth="1"/>
    <col min="14346" max="14346" width="25" style="29" customWidth="1"/>
    <col min="14347" max="14347" width="16.140625" style="29" customWidth="1"/>
    <col min="14348" max="14348" width="18.140625" style="29" customWidth="1"/>
    <col min="14349" max="14349" width="21.7109375" style="29" customWidth="1"/>
    <col min="14350" max="14350" width="20.140625" style="29" customWidth="1"/>
    <col min="14351" max="14351" width="25.28515625" style="29" customWidth="1"/>
    <col min="14352" max="14352" width="23.85546875" style="29" customWidth="1"/>
    <col min="14353" max="14353" width="15.85546875" style="29" customWidth="1"/>
    <col min="14354" max="14354" width="14.42578125" style="29" customWidth="1"/>
    <col min="14355" max="14355" width="11.7109375" style="29" customWidth="1"/>
    <col min="14356" max="14356" width="11.5703125" style="29" customWidth="1"/>
    <col min="14357" max="14357" width="15.140625" style="29" customWidth="1"/>
    <col min="14358" max="14358" width="19.85546875" style="29" customWidth="1"/>
    <col min="14359" max="14359" width="16.42578125" style="29" customWidth="1"/>
    <col min="14360" max="14360" width="14.7109375" style="29" customWidth="1"/>
    <col min="14361" max="14361" width="13.5703125" style="29" customWidth="1"/>
    <col min="14362" max="14362" width="21.42578125" style="29" customWidth="1"/>
    <col min="14363" max="14363" width="21" style="29" customWidth="1"/>
    <col min="14364" max="14364" width="11.42578125" style="29" customWidth="1"/>
    <col min="14365" max="14365" width="13.42578125" style="29" customWidth="1"/>
    <col min="14366" max="14366" width="22.85546875" style="29" customWidth="1"/>
    <col min="14367" max="14367" width="17" style="29" customWidth="1"/>
    <col min="14368" max="14368" width="27.7109375" style="29" customWidth="1"/>
    <col min="14369" max="14369" width="17.5703125" style="29" customWidth="1"/>
    <col min="14370" max="14370" width="26.5703125" style="29" customWidth="1"/>
    <col min="14371" max="14371" width="20.5703125" style="29" customWidth="1"/>
    <col min="14372" max="14372" width="31.28515625" style="29" customWidth="1"/>
    <col min="14373" max="14373" width="21.28515625" style="29" customWidth="1"/>
    <col min="14374" max="14374" width="12.5703125" style="29" customWidth="1"/>
    <col min="14375" max="14375" width="22" style="29" customWidth="1"/>
    <col min="14376" max="14376" width="11.85546875" style="29" customWidth="1"/>
    <col min="14377" max="14592" width="11.42578125" style="29"/>
    <col min="14593" max="14593" width="2.7109375" style="29" customWidth="1"/>
    <col min="14594" max="14594" width="13" style="29" customWidth="1"/>
    <col min="14595" max="14595" width="8.140625" style="29" customWidth="1"/>
    <col min="14596" max="14596" width="23.85546875" style="29" customWidth="1"/>
    <col min="14597" max="14597" width="16.28515625" style="29" customWidth="1"/>
    <col min="14598" max="14598" width="19.85546875" style="29" customWidth="1"/>
    <col min="14599" max="14599" width="21" style="29" customWidth="1"/>
    <col min="14600" max="14600" width="19.5703125" style="29" customWidth="1"/>
    <col min="14601" max="14601" width="18.28515625" style="29" customWidth="1"/>
    <col min="14602" max="14602" width="25" style="29" customWidth="1"/>
    <col min="14603" max="14603" width="16.140625" style="29" customWidth="1"/>
    <col min="14604" max="14604" width="18.140625" style="29" customWidth="1"/>
    <col min="14605" max="14605" width="21.7109375" style="29" customWidth="1"/>
    <col min="14606" max="14606" width="20.140625" style="29" customWidth="1"/>
    <col min="14607" max="14607" width="25.28515625" style="29" customWidth="1"/>
    <col min="14608" max="14608" width="23.85546875" style="29" customWidth="1"/>
    <col min="14609" max="14609" width="15.85546875" style="29" customWidth="1"/>
    <col min="14610" max="14610" width="14.42578125" style="29" customWidth="1"/>
    <col min="14611" max="14611" width="11.7109375" style="29" customWidth="1"/>
    <col min="14612" max="14612" width="11.5703125" style="29" customWidth="1"/>
    <col min="14613" max="14613" width="15.140625" style="29" customWidth="1"/>
    <col min="14614" max="14614" width="19.85546875" style="29" customWidth="1"/>
    <col min="14615" max="14615" width="16.42578125" style="29" customWidth="1"/>
    <col min="14616" max="14616" width="14.7109375" style="29" customWidth="1"/>
    <col min="14617" max="14617" width="13.5703125" style="29" customWidth="1"/>
    <col min="14618" max="14618" width="21.42578125" style="29" customWidth="1"/>
    <col min="14619" max="14619" width="21" style="29" customWidth="1"/>
    <col min="14620" max="14620" width="11.42578125" style="29" customWidth="1"/>
    <col min="14621" max="14621" width="13.42578125" style="29" customWidth="1"/>
    <col min="14622" max="14622" width="22.85546875" style="29" customWidth="1"/>
    <col min="14623" max="14623" width="17" style="29" customWidth="1"/>
    <col min="14624" max="14624" width="27.7109375" style="29" customWidth="1"/>
    <col min="14625" max="14625" width="17.5703125" style="29" customWidth="1"/>
    <col min="14626" max="14626" width="26.5703125" style="29" customWidth="1"/>
    <col min="14627" max="14627" width="20.5703125" style="29" customWidth="1"/>
    <col min="14628" max="14628" width="31.28515625" style="29" customWidth="1"/>
    <col min="14629" max="14629" width="21.28515625" style="29" customWidth="1"/>
    <col min="14630" max="14630" width="12.5703125" style="29" customWidth="1"/>
    <col min="14631" max="14631" width="22" style="29" customWidth="1"/>
    <col min="14632" max="14632" width="11.85546875" style="29" customWidth="1"/>
    <col min="14633" max="14848" width="11.42578125" style="29"/>
    <col min="14849" max="14849" width="2.7109375" style="29" customWidth="1"/>
    <col min="14850" max="14850" width="13" style="29" customWidth="1"/>
    <col min="14851" max="14851" width="8.140625" style="29" customWidth="1"/>
    <col min="14852" max="14852" width="23.85546875" style="29" customWidth="1"/>
    <col min="14853" max="14853" width="16.28515625" style="29" customWidth="1"/>
    <col min="14854" max="14854" width="19.85546875" style="29" customWidth="1"/>
    <col min="14855" max="14855" width="21" style="29" customWidth="1"/>
    <col min="14856" max="14856" width="19.5703125" style="29" customWidth="1"/>
    <col min="14857" max="14857" width="18.28515625" style="29" customWidth="1"/>
    <col min="14858" max="14858" width="25" style="29" customWidth="1"/>
    <col min="14859" max="14859" width="16.140625" style="29" customWidth="1"/>
    <col min="14860" max="14860" width="18.140625" style="29" customWidth="1"/>
    <col min="14861" max="14861" width="21.7109375" style="29" customWidth="1"/>
    <col min="14862" max="14862" width="20.140625" style="29" customWidth="1"/>
    <col min="14863" max="14863" width="25.28515625" style="29" customWidth="1"/>
    <col min="14864" max="14864" width="23.85546875" style="29" customWidth="1"/>
    <col min="14865" max="14865" width="15.85546875" style="29" customWidth="1"/>
    <col min="14866" max="14866" width="14.42578125" style="29" customWidth="1"/>
    <col min="14867" max="14867" width="11.7109375" style="29" customWidth="1"/>
    <col min="14868" max="14868" width="11.5703125" style="29" customWidth="1"/>
    <col min="14869" max="14869" width="15.140625" style="29" customWidth="1"/>
    <col min="14870" max="14870" width="19.85546875" style="29" customWidth="1"/>
    <col min="14871" max="14871" width="16.42578125" style="29" customWidth="1"/>
    <col min="14872" max="14872" width="14.7109375" style="29" customWidth="1"/>
    <col min="14873" max="14873" width="13.5703125" style="29" customWidth="1"/>
    <col min="14874" max="14874" width="21.42578125" style="29" customWidth="1"/>
    <col min="14875" max="14875" width="21" style="29" customWidth="1"/>
    <col min="14876" max="14876" width="11.42578125" style="29" customWidth="1"/>
    <col min="14877" max="14877" width="13.42578125" style="29" customWidth="1"/>
    <col min="14878" max="14878" width="22.85546875" style="29" customWidth="1"/>
    <col min="14879" max="14879" width="17" style="29" customWidth="1"/>
    <col min="14880" max="14880" width="27.7109375" style="29" customWidth="1"/>
    <col min="14881" max="14881" width="17.5703125" style="29" customWidth="1"/>
    <col min="14882" max="14882" width="26.5703125" style="29" customWidth="1"/>
    <col min="14883" max="14883" width="20.5703125" style="29" customWidth="1"/>
    <col min="14884" max="14884" width="31.28515625" style="29" customWidth="1"/>
    <col min="14885" max="14885" width="21.28515625" style="29" customWidth="1"/>
    <col min="14886" max="14886" width="12.5703125" style="29" customWidth="1"/>
    <col min="14887" max="14887" width="22" style="29" customWidth="1"/>
    <col min="14888" max="14888" width="11.85546875" style="29" customWidth="1"/>
    <col min="14889" max="15104" width="11.42578125" style="29"/>
    <col min="15105" max="15105" width="2.7109375" style="29" customWidth="1"/>
    <col min="15106" max="15106" width="13" style="29" customWidth="1"/>
    <col min="15107" max="15107" width="8.140625" style="29" customWidth="1"/>
    <col min="15108" max="15108" width="23.85546875" style="29" customWidth="1"/>
    <col min="15109" max="15109" width="16.28515625" style="29" customWidth="1"/>
    <col min="15110" max="15110" width="19.85546875" style="29" customWidth="1"/>
    <col min="15111" max="15111" width="21" style="29" customWidth="1"/>
    <col min="15112" max="15112" width="19.5703125" style="29" customWidth="1"/>
    <col min="15113" max="15113" width="18.28515625" style="29" customWidth="1"/>
    <col min="15114" max="15114" width="25" style="29" customWidth="1"/>
    <col min="15115" max="15115" width="16.140625" style="29" customWidth="1"/>
    <col min="15116" max="15116" width="18.140625" style="29" customWidth="1"/>
    <col min="15117" max="15117" width="21.7109375" style="29" customWidth="1"/>
    <col min="15118" max="15118" width="20.140625" style="29" customWidth="1"/>
    <col min="15119" max="15119" width="25.28515625" style="29" customWidth="1"/>
    <col min="15120" max="15120" width="23.85546875" style="29" customWidth="1"/>
    <col min="15121" max="15121" width="15.85546875" style="29" customWidth="1"/>
    <col min="15122" max="15122" width="14.42578125" style="29" customWidth="1"/>
    <col min="15123" max="15123" width="11.7109375" style="29" customWidth="1"/>
    <col min="15124" max="15124" width="11.5703125" style="29" customWidth="1"/>
    <col min="15125" max="15125" width="15.140625" style="29" customWidth="1"/>
    <col min="15126" max="15126" width="19.85546875" style="29" customWidth="1"/>
    <col min="15127" max="15127" width="16.42578125" style="29" customWidth="1"/>
    <col min="15128" max="15128" width="14.7109375" style="29" customWidth="1"/>
    <col min="15129" max="15129" width="13.5703125" style="29" customWidth="1"/>
    <col min="15130" max="15130" width="21.42578125" style="29" customWidth="1"/>
    <col min="15131" max="15131" width="21" style="29" customWidth="1"/>
    <col min="15132" max="15132" width="11.42578125" style="29" customWidth="1"/>
    <col min="15133" max="15133" width="13.42578125" style="29" customWidth="1"/>
    <col min="15134" max="15134" width="22.85546875" style="29" customWidth="1"/>
    <col min="15135" max="15135" width="17" style="29" customWidth="1"/>
    <col min="15136" max="15136" width="27.7109375" style="29" customWidth="1"/>
    <col min="15137" max="15137" width="17.5703125" style="29" customWidth="1"/>
    <col min="15138" max="15138" width="26.5703125" style="29" customWidth="1"/>
    <col min="15139" max="15139" width="20.5703125" style="29" customWidth="1"/>
    <col min="15140" max="15140" width="31.28515625" style="29" customWidth="1"/>
    <col min="15141" max="15141" width="21.28515625" style="29" customWidth="1"/>
    <col min="15142" max="15142" width="12.5703125" style="29" customWidth="1"/>
    <col min="15143" max="15143" width="22" style="29" customWidth="1"/>
    <col min="15144" max="15144" width="11.85546875" style="29" customWidth="1"/>
    <col min="15145" max="15360" width="11.42578125" style="29"/>
    <col min="15361" max="15361" width="2.7109375" style="29" customWidth="1"/>
    <col min="15362" max="15362" width="13" style="29" customWidth="1"/>
    <col min="15363" max="15363" width="8.140625" style="29" customWidth="1"/>
    <col min="15364" max="15364" width="23.85546875" style="29" customWidth="1"/>
    <col min="15365" max="15365" width="16.28515625" style="29" customWidth="1"/>
    <col min="15366" max="15366" width="19.85546875" style="29" customWidth="1"/>
    <col min="15367" max="15367" width="21" style="29" customWidth="1"/>
    <col min="15368" max="15368" width="19.5703125" style="29" customWidth="1"/>
    <col min="15369" max="15369" width="18.28515625" style="29" customWidth="1"/>
    <col min="15370" max="15370" width="25" style="29" customWidth="1"/>
    <col min="15371" max="15371" width="16.140625" style="29" customWidth="1"/>
    <col min="15372" max="15372" width="18.140625" style="29" customWidth="1"/>
    <col min="15373" max="15373" width="21.7109375" style="29" customWidth="1"/>
    <col min="15374" max="15374" width="20.140625" style="29" customWidth="1"/>
    <col min="15375" max="15375" width="25.28515625" style="29" customWidth="1"/>
    <col min="15376" max="15376" width="23.85546875" style="29" customWidth="1"/>
    <col min="15377" max="15377" width="15.85546875" style="29" customWidth="1"/>
    <col min="15378" max="15378" width="14.42578125" style="29" customWidth="1"/>
    <col min="15379" max="15379" width="11.7109375" style="29" customWidth="1"/>
    <col min="15380" max="15380" width="11.5703125" style="29" customWidth="1"/>
    <col min="15381" max="15381" width="15.140625" style="29" customWidth="1"/>
    <col min="15382" max="15382" width="19.85546875" style="29" customWidth="1"/>
    <col min="15383" max="15383" width="16.42578125" style="29" customWidth="1"/>
    <col min="15384" max="15384" width="14.7109375" style="29" customWidth="1"/>
    <col min="15385" max="15385" width="13.5703125" style="29" customWidth="1"/>
    <col min="15386" max="15386" width="21.42578125" style="29" customWidth="1"/>
    <col min="15387" max="15387" width="21" style="29" customWidth="1"/>
    <col min="15388" max="15388" width="11.42578125" style="29" customWidth="1"/>
    <col min="15389" max="15389" width="13.42578125" style="29" customWidth="1"/>
    <col min="15390" max="15390" width="22.85546875" style="29" customWidth="1"/>
    <col min="15391" max="15391" width="17" style="29" customWidth="1"/>
    <col min="15392" max="15392" width="27.7109375" style="29" customWidth="1"/>
    <col min="15393" max="15393" width="17.5703125" style="29" customWidth="1"/>
    <col min="15394" max="15394" width="26.5703125" style="29" customWidth="1"/>
    <col min="15395" max="15395" width="20.5703125" style="29" customWidth="1"/>
    <col min="15396" max="15396" width="31.28515625" style="29" customWidth="1"/>
    <col min="15397" max="15397" width="21.28515625" style="29" customWidth="1"/>
    <col min="15398" max="15398" width="12.5703125" style="29" customWidth="1"/>
    <col min="15399" max="15399" width="22" style="29" customWidth="1"/>
    <col min="15400" max="15400" width="11.85546875" style="29" customWidth="1"/>
    <col min="15401" max="15616" width="11.42578125" style="29"/>
    <col min="15617" max="15617" width="2.7109375" style="29" customWidth="1"/>
    <col min="15618" max="15618" width="13" style="29" customWidth="1"/>
    <col min="15619" max="15619" width="8.140625" style="29" customWidth="1"/>
    <col min="15620" max="15620" width="23.85546875" style="29" customWidth="1"/>
    <col min="15621" max="15621" width="16.28515625" style="29" customWidth="1"/>
    <col min="15622" max="15622" width="19.85546875" style="29" customWidth="1"/>
    <col min="15623" max="15623" width="21" style="29" customWidth="1"/>
    <col min="15624" max="15624" width="19.5703125" style="29" customWidth="1"/>
    <col min="15625" max="15625" width="18.28515625" style="29" customWidth="1"/>
    <col min="15626" max="15626" width="25" style="29" customWidth="1"/>
    <col min="15627" max="15627" width="16.140625" style="29" customWidth="1"/>
    <col min="15628" max="15628" width="18.140625" style="29" customWidth="1"/>
    <col min="15629" max="15629" width="21.7109375" style="29" customWidth="1"/>
    <col min="15630" max="15630" width="20.140625" style="29" customWidth="1"/>
    <col min="15631" max="15631" width="25.28515625" style="29" customWidth="1"/>
    <col min="15632" max="15632" width="23.85546875" style="29" customWidth="1"/>
    <col min="15633" max="15633" width="15.85546875" style="29" customWidth="1"/>
    <col min="15634" max="15634" width="14.42578125" style="29" customWidth="1"/>
    <col min="15635" max="15635" width="11.7109375" style="29" customWidth="1"/>
    <col min="15636" max="15636" width="11.5703125" style="29" customWidth="1"/>
    <col min="15637" max="15637" width="15.140625" style="29" customWidth="1"/>
    <col min="15638" max="15638" width="19.85546875" style="29" customWidth="1"/>
    <col min="15639" max="15639" width="16.42578125" style="29" customWidth="1"/>
    <col min="15640" max="15640" width="14.7109375" style="29" customWidth="1"/>
    <col min="15641" max="15641" width="13.5703125" style="29" customWidth="1"/>
    <col min="15642" max="15642" width="21.42578125" style="29" customWidth="1"/>
    <col min="15643" max="15643" width="21" style="29" customWidth="1"/>
    <col min="15644" max="15644" width="11.42578125" style="29" customWidth="1"/>
    <col min="15645" max="15645" width="13.42578125" style="29" customWidth="1"/>
    <col min="15646" max="15646" width="22.85546875" style="29" customWidth="1"/>
    <col min="15647" max="15647" width="17" style="29" customWidth="1"/>
    <col min="15648" max="15648" width="27.7109375" style="29" customWidth="1"/>
    <col min="15649" max="15649" width="17.5703125" style="29" customWidth="1"/>
    <col min="15650" max="15650" width="26.5703125" style="29" customWidth="1"/>
    <col min="15651" max="15651" width="20.5703125" style="29" customWidth="1"/>
    <col min="15652" max="15652" width="31.28515625" style="29" customWidth="1"/>
    <col min="15653" max="15653" width="21.28515625" style="29" customWidth="1"/>
    <col min="15654" max="15654" width="12.5703125" style="29" customWidth="1"/>
    <col min="15655" max="15655" width="22" style="29" customWidth="1"/>
    <col min="15656" max="15656" width="11.85546875" style="29" customWidth="1"/>
    <col min="15657" max="15872" width="11.42578125" style="29"/>
    <col min="15873" max="15873" width="2.7109375" style="29" customWidth="1"/>
    <col min="15874" max="15874" width="13" style="29" customWidth="1"/>
    <col min="15875" max="15875" width="8.140625" style="29" customWidth="1"/>
    <col min="15876" max="15876" width="23.85546875" style="29" customWidth="1"/>
    <col min="15877" max="15877" width="16.28515625" style="29" customWidth="1"/>
    <col min="15878" max="15878" width="19.85546875" style="29" customWidth="1"/>
    <col min="15879" max="15879" width="21" style="29" customWidth="1"/>
    <col min="15880" max="15880" width="19.5703125" style="29" customWidth="1"/>
    <col min="15881" max="15881" width="18.28515625" style="29" customWidth="1"/>
    <col min="15882" max="15882" width="25" style="29" customWidth="1"/>
    <col min="15883" max="15883" width="16.140625" style="29" customWidth="1"/>
    <col min="15884" max="15884" width="18.140625" style="29" customWidth="1"/>
    <col min="15885" max="15885" width="21.7109375" style="29" customWidth="1"/>
    <col min="15886" max="15886" width="20.140625" style="29" customWidth="1"/>
    <col min="15887" max="15887" width="25.28515625" style="29" customWidth="1"/>
    <col min="15888" max="15888" width="23.85546875" style="29" customWidth="1"/>
    <col min="15889" max="15889" width="15.85546875" style="29" customWidth="1"/>
    <col min="15890" max="15890" width="14.42578125" style="29" customWidth="1"/>
    <col min="15891" max="15891" width="11.7109375" style="29" customWidth="1"/>
    <col min="15892" max="15892" width="11.5703125" style="29" customWidth="1"/>
    <col min="15893" max="15893" width="15.140625" style="29" customWidth="1"/>
    <col min="15894" max="15894" width="19.85546875" style="29" customWidth="1"/>
    <col min="15895" max="15895" width="16.42578125" style="29" customWidth="1"/>
    <col min="15896" max="15896" width="14.7109375" style="29" customWidth="1"/>
    <col min="15897" max="15897" width="13.5703125" style="29" customWidth="1"/>
    <col min="15898" max="15898" width="21.42578125" style="29" customWidth="1"/>
    <col min="15899" max="15899" width="21" style="29" customWidth="1"/>
    <col min="15900" max="15900" width="11.42578125" style="29" customWidth="1"/>
    <col min="15901" max="15901" width="13.42578125" style="29" customWidth="1"/>
    <col min="15902" max="15902" width="22.85546875" style="29" customWidth="1"/>
    <col min="15903" max="15903" width="17" style="29" customWidth="1"/>
    <col min="15904" max="15904" width="27.7109375" style="29" customWidth="1"/>
    <col min="15905" max="15905" width="17.5703125" style="29" customWidth="1"/>
    <col min="15906" max="15906" width="26.5703125" style="29" customWidth="1"/>
    <col min="15907" max="15907" width="20.5703125" style="29" customWidth="1"/>
    <col min="15908" max="15908" width="31.28515625" style="29" customWidth="1"/>
    <col min="15909" max="15909" width="21.28515625" style="29" customWidth="1"/>
    <col min="15910" max="15910" width="12.5703125" style="29" customWidth="1"/>
    <col min="15911" max="15911" width="22" style="29" customWidth="1"/>
    <col min="15912" max="15912" width="11.85546875" style="29" customWidth="1"/>
    <col min="15913" max="16128" width="11.42578125" style="29"/>
    <col min="16129" max="16129" width="2.7109375" style="29" customWidth="1"/>
    <col min="16130" max="16130" width="13" style="29" customWidth="1"/>
    <col min="16131" max="16131" width="8.140625" style="29" customWidth="1"/>
    <col min="16132" max="16132" width="23.85546875" style="29" customWidth="1"/>
    <col min="16133" max="16133" width="16.28515625" style="29" customWidth="1"/>
    <col min="16134" max="16134" width="19.85546875" style="29" customWidth="1"/>
    <col min="16135" max="16135" width="21" style="29" customWidth="1"/>
    <col min="16136" max="16136" width="19.5703125" style="29" customWidth="1"/>
    <col min="16137" max="16137" width="18.28515625" style="29" customWidth="1"/>
    <col min="16138" max="16138" width="25" style="29" customWidth="1"/>
    <col min="16139" max="16139" width="16.140625" style="29" customWidth="1"/>
    <col min="16140" max="16140" width="18.140625" style="29" customWidth="1"/>
    <col min="16141" max="16141" width="21.7109375" style="29" customWidth="1"/>
    <col min="16142" max="16142" width="20.140625" style="29" customWidth="1"/>
    <col min="16143" max="16143" width="25.28515625" style="29" customWidth="1"/>
    <col min="16144" max="16144" width="23.85546875" style="29" customWidth="1"/>
    <col min="16145" max="16145" width="15.85546875" style="29" customWidth="1"/>
    <col min="16146" max="16146" width="14.42578125" style="29" customWidth="1"/>
    <col min="16147" max="16147" width="11.7109375" style="29" customWidth="1"/>
    <col min="16148" max="16148" width="11.5703125" style="29" customWidth="1"/>
    <col min="16149" max="16149" width="15.140625" style="29" customWidth="1"/>
    <col min="16150" max="16150" width="19.85546875" style="29" customWidth="1"/>
    <col min="16151" max="16151" width="16.42578125" style="29" customWidth="1"/>
    <col min="16152" max="16152" width="14.7109375" style="29" customWidth="1"/>
    <col min="16153" max="16153" width="13.5703125" style="29" customWidth="1"/>
    <col min="16154" max="16154" width="21.42578125" style="29" customWidth="1"/>
    <col min="16155" max="16155" width="21" style="29" customWidth="1"/>
    <col min="16156" max="16156" width="11.42578125" style="29" customWidth="1"/>
    <col min="16157" max="16157" width="13.42578125" style="29" customWidth="1"/>
    <col min="16158" max="16158" width="22.85546875" style="29" customWidth="1"/>
    <col min="16159" max="16159" width="17" style="29" customWidth="1"/>
    <col min="16160" max="16160" width="27.7109375" style="29" customWidth="1"/>
    <col min="16161" max="16161" width="17.5703125" style="29" customWidth="1"/>
    <col min="16162" max="16162" width="26.5703125" style="29" customWidth="1"/>
    <col min="16163" max="16163" width="20.5703125" style="29" customWidth="1"/>
    <col min="16164" max="16164" width="31.28515625" style="29" customWidth="1"/>
    <col min="16165" max="16165" width="21.28515625" style="29" customWidth="1"/>
    <col min="16166" max="16166" width="12.5703125" style="29" customWidth="1"/>
    <col min="16167" max="16167" width="22" style="29" customWidth="1"/>
    <col min="16168" max="16168" width="11.85546875" style="29" customWidth="1"/>
    <col min="16169" max="16384" width="11.42578125" style="29"/>
  </cols>
  <sheetData>
    <row r="1" spans="1:40" ht="38.1" customHeight="1" x14ac:dyDescent="0.2">
      <c r="B1" s="30"/>
    </row>
    <row r="2" spans="1:40" ht="38.1" customHeight="1" x14ac:dyDescent="0.2"/>
    <row r="3" spans="1:40" ht="20.100000000000001" customHeight="1" thickBot="1" x14ac:dyDescent="0.25">
      <c r="A3" s="31"/>
      <c r="B3" s="32" t="s">
        <v>166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ht="13.5" thickTop="1" x14ac:dyDescent="0.2">
      <c r="A4" s="45"/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</row>
    <row r="5" spans="1:40" s="63" customFormat="1" ht="15.75" x14ac:dyDescent="0.25">
      <c r="A5" s="45"/>
      <c r="B5" s="60" t="s">
        <v>50</v>
      </c>
      <c r="C5" s="61"/>
      <c r="D5" s="61"/>
      <c r="E5" s="61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ht="15.75" x14ac:dyDescent="0.25">
      <c r="B6" s="35" t="e">
        <f>#REF!</f>
        <v>#REF!</v>
      </c>
      <c r="C6" s="36"/>
      <c r="D6" s="36"/>
      <c r="E6" s="36"/>
    </row>
    <row r="7" spans="1:40" x14ac:dyDescent="0.2">
      <c r="B7" s="37" t="s">
        <v>72</v>
      </c>
      <c r="C7" s="38" t="s">
        <v>73</v>
      </c>
      <c r="D7" s="38" t="s">
        <v>74</v>
      </c>
      <c r="E7" s="38" t="s">
        <v>291</v>
      </c>
      <c r="F7" s="38" t="s">
        <v>292</v>
      </c>
      <c r="G7" s="38" t="s">
        <v>293</v>
      </c>
      <c r="H7" s="38" t="s">
        <v>294</v>
      </c>
      <c r="I7" s="38" t="s">
        <v>295</v>
      </c>
      <c r="J7" s="38" t="s">
        <v>296</v>
      </c>
      <c r="K7" s="38" t="s">
        <v>297</v>
      </c>
      <c r="L7" s="38" t="s">
        <v>298</v>
      </c>
      <c r="M7" s="38" t="s">
        <v>299</v>
      </c>
      <c r="N7" s="38" t="s">
        <v>300</v>
      </c>
      <c r="O7" s="38" t="s">
        <v>301</v>
      </c>
      <c r="P7" s="38" t="s">
        <v>302</v>
      </c>
      <c r="Q7" s="38" t="s">
        <v>303</v>
      </c>
      <c r="R7" s="38" t="s">
        <v>304</v>
      </c>
      <c r="S7" s="38" t="s">
        <v>305</v>
      </c>
      <c r="T7" s="38" t="s">
        <v>306</v>
      </c>
      <c r="U7" s="38" t="s">
        <v>307</v>
      </c>
      <c r="V7" s="38" t="s">
        <v>308</v>
      </c>
      <c r="W7" s="38" t="s">
        <v>309</v>
      </c>
      <c r="X7" s="38" t="s">
        <v>310</v>
      </c>
      <c r="Y7" s="38" t="s">
        <v>311</v>
      </c>
      <c r="Z7" s="38" t="s">
        <v>312</v>
      </c>
      <c r="AA7" s="38" t="s">
        <v>313</v>
      </c>
      <c r="AB7" s="38" t="s">
        <v>314</v>
      </c>
      <c r="AC7" s="38" t="s">
        <v>315</v>
      </c>
      <c r="AD7" s="38" t="s">
        <v>316</v>
      </c>
      <c r="AE7" s="38" t="s">
        <v>317</v>
      </c>
      <c r="AF7" s="38" t="s">
        <v>318</v>
      </c>
      <c r="AG7" s="38" t="s">
        <v>319</v>
      </c>
      <c r="AH7" s="38" t="s">
        <v>320</v>
      </c>
      <c r="AI7" s="38" t="s">
        <v>321</v>
      </c>
      <c r="AJ7" s="38" t="s">
        <v>322</v>
      </c>
      <c r="AK7" s="38" t="s">
        <v>323</v>
      </c>
      <c r="AL7" s="38" t="s">
        <v>324</v>
      </c>
      <c r="AM7" s="38" t="s">
        <v>325</v>
      </c>
      <c r="AN7" s="38" t="s">
        <v>326</v>
      </c>
    </row>
    <row r="8" spans="1:40" ht="15" x14ac:dyDescent="0.25">
      <c r="B8" s="39" t="s">
        <v>114</v>
      </c>
      <c r="C8" t="s">
        <v>327</v>
      </c>
      <c r="D8" t="s">
        <v>115</v>
      </c>
      <c r="E8" s="40">
        <v>100</v>
      </c>
      <c r="F8" s="40">
        <v>73.209999999999994</v>
      </c>
      <c r="G8" s="40">
        <v>0.97</v>
      </c>
      <c r="H8" s="40">
        <v>40.01</v>
      </c>
      <c r="I8" s="40">
        <v>39.17</v>
      </c>
      <c r="J8" s="40">
        <v>88.74</v>
      </c>
      <c r="K8" s="40">
        <v>100</v>
      </c>
      <c r="L8" s="40">
        <v>24.9</v>
      </c>
      <c r="M8" s="40">
        <v>32.549999999999997</v>
      </c>
      <c r="N8" s="40">
        <v>2.67</v>
      </c>
      <c r="O8" s="40">
        <v>97.79</v>
      </c>
      <c r="P8" s="40">
        <v>12.41</v>
      </c>
      <c r="Q8" s="40">
        <v>0.4</v>
      </c>
      <c r="R8" s="40">
        <v>0</v>
      </c>
      <c r="S8" s="7">
        <v>28772</v>
      </c>
      <c r="T8" s="7">
        <v>28772</v>
      </c>
      <c r="U8" s="7">
        <v>21065</v>
      </c>
      <c r="V8" s="7">
        <v>8600</v>
      </c>
      <c r="W8" s="7">
        <v>83</v>
      </c>
      <c r="X8" s="7">
        <v>3441</v>
      </c>
      <c r="Y8" s="7">
        <v>3369</v>
      </c>
      <c r="Z8" s="7">
        <v>11504</v>
      </c>
      <c r="AA8" s="7">
        <v>12963</v>
      </c>
      <c r="AB8" s="7">
        <v>29818</v>
      </c>
      <c r="AC8" s="7">
        <v>7164</v>
      </c>
      <c r="AD8" s="7">
        <v>21062</v>
      </c>
      <c r="AE8" s="7">
        <v>6855</v>
      </c>
      <c r="AF8" s="7">
        <v>13</v>
      </c>
      <c r="AG8" s="7">
        <v>486</v>
      </c>
      <c r="AH8" s="7">
        <v>15624</v>
      </c>
      <c r="AI8" s="7">
        <v>15278</v>
      </c>
      <c r="AJ8" s="7">
        <v>625</v>
      </c>
      <c r="AK8" s="7">
        <v>5038</v>
      </c>
      <c r="AL8" s="7">
        <v>115</v>
      </c>
      <c r="AM8" s="7">
        <v>0</v>
      </c>
      <c r="AN8" s="7">
        <v>0</v>
      </c>
    </row>
    <row r="9" spans="1:40" ht="15" x14ac:dyDescent="0.25">
      <c r="B9" s="39" t="s">
        <v>116</v>
      </c>
      <c r="C9" t="s">
        <v>327</v>
      </c>
      <c r="D9" t="s">
        <v>117</v>
      </c>
      <c r="E9" s="40">
        <v>100</v>
      </c>
      <c r="F9" s="40">
        <v>75.08</v>
      </c>
      <c r="G9" s="40">
        <v>1</v>
      </c>
      <c r="H9" s="40">
        <v>40.270000000000003</v>
      </c>
      <c r="I9" s="40">
        <v>36.340000000000003</v>
      </c>
      <c r="J9" s="40">
        <v>85.96</v>
      </c>
      <c r="K9" s="40">
        <v>100</v>
      </c>
      <c r="L9" s="40">
        <v>26.78</v>
      </c>
      <c r="M9" s="40">
        <v>23.96</v>
      </c>
      <c r="N9" s="40">
        <v>2.1</v>
      </c>
      <c r="O9" s="40">
        <v>75.61</v>
      </c>
      <c r="P9" s="40">
        <v>9.73</v>
      </c>
      <c r="Q9" s="40">
        <v>0.1</v>
      </c>
      <c r="R9" s="40">
        <v>0</v>
      </c>
      <c r="S9" s="7">
        <v>10586</v>
      </c>
      <c r="T9" s="7">
        <v>10586</v>
      </c>
      <c r="U9" s="7">
        <v>7948</v>
      </c>
      <c r="V9" s="7">
        <v>3685</v>
      </c>
      <c r="W9" s="7">
        <v>37</v>
      </c>
      <c r="X9" s="7">
        <v>1484</v>
      </c>
      <c r="Y9" s="7">
        <v>1339</v>
      </c>
      <c r="Z9" s="7">
        <v>5466</v>
      </c>
      <c r="AA9" s="7">
        <v>6359</v>
      </c>
      <c r="AB9" s="7">
        <v>8942</v>
      </c>
      <c r="AC9" s="7">
        <v>2835</v>
      </c>
      <c r="AD9" s="7">
        <v>7749</v>
      </c>
      <c r="AE9" s="7">
        <v>1857</v>
      </c>
      <c r="AF9" s="7">
        <v>5</v>
      </c>
      <c r="AG9" s="7">
        <v>238</v>
      </c>
      <c r="AH9" s="7">
        <v>5749</v>
      </c>
      <c r="AI9" s="7">
        <v>4347</v>
      </c>
      <c r="AJ9" s="7">
        <v>170</v>
      </c>
      <c r="AK9" s="7">
        <v>1748</v>
      </c>
      <c r="AL9" s="7">
        <v>11</v>
      </c>
      <c r="AM9" s="7">
        <v>0</v>
      </c>
      <c r="AN9" s="7">
        <v>0</v>
      </c>
    </row>
    <row r="10" spans="1:40" ht="15" x14ac:dyDescent="0.25">
      <c r="B10" s="39" t="s">
        <v>118</v>
      </c>
      <c r="C10" t="s">
        <v>327</v>
      </c>
      <c r="D10" t="s">
        <v>119</v>
      </c>
      <c r="E10" s="40">
        <v>84.99</v>
      </c>
      <c r="F10" s="40">
        <v>65.22</v>
      </c>
      <c r="G10" s="40">
        <v>0.93</v>
      </c>
      <c r="H10" s="40">
        <v>40.06</v>
      </c>
      <c r="I10" s="40">
        <v>36.229999999999997</v>
      </c>
      <c r="J10" s="40">
        <v>85.41</v>
      </c>
      <c r="K10" s="40">
        <v>78.430000000000007</v>
      </c>
      <c r="L10" s="40">
        <v>19.78</v>
      </c>
      <c r="M10" s="40">
        <v>18.03</v>
      </c>
      <c r="N10" s="40">
        <v>2.31</v>
      </c>
      <c r="O10" s="40">
        <v>66.31</v>
      </c>
      <c r="P10" s="40">
        <v>6.83</v>
      </c>
      <c r="Q10" s="40">
        <v>0.79</v>
      </c>
      <c r="R10" s="40">
        <v>0</v>
      </c>
      <c r="S10" s="7">
        <v>14208</v>
      </c>
      <c r="T10" s="7">
        <v>12075</v>
      </c>
      <c r="U10" s="7">
        <v>9266</v>
      </c>
      <c r="V10" s="7">
        <v>4284</v>
      </c>
      <c r="W10" s="7">
        <v>40</v>
      </c>
      <c r="X10" s="7">
        <v>1716</v>
      </c>
      <c r="Y10" s="7">
        <v>1552</v>
      </c>
      <c r="Z10" s="7">
        <v>6070</v>
      </c>
      <c r="AA10" s="7">
        <v>7107</v>
      </c>
      <c r="AB10" s="7">
        <v>8388</v>
      </c>
      <c r="AC10" s="7">
        <v>2811</v>
      </c>
      <c r="AD10" s="7">
        <v>10401</v>
      </c>
      <c r="AE10" s="7">
        <v>1875</v>
      </c>
      <c r="AF10" s="7">
        <v>4</v>
      </c>
      <c r="AG10" s="7">
        <v>173</v>
      </c>
      <c r="AH10" s="7">
        <v>7715</v>
      </c>
      <c r="AI10" s="7">
        <v>5116</v>
      </c>
      <c r="AJ10" s="7">
        <v>134</v>
      </c>
      <c r="AK10" s="7">
        <v>1961</v>
      </c>
      <c r="AL10" s="7">
        <v>112</v>
      </c>
      <c r="AM10" s="7">
        <v>0</v>
      </c>
      <c r="AN10" s="7">
        <v>0</v>
      </c>
    </row>
    <row r="11" spans="1:40" ht="15" x14ac:dyDescent="0.25">
      <c r="B11" s="39" t="s">
        <v>120</v>
      </c>
      <c r="C11" t="s">
        <v>327</v>
      </c>
      <c r="D11" t="s">
        <v>121</v>
      </c>
      <c r="E11" s="40">
        <v>100</v>
      </c>
      <c r="F11" s="40">
        <v>69.400000000000006</v>
      </c>
      <c r="G11" s="40">
        <v>0.95</v>
      </c>
      <c r="H11" s="40">
        <v>41.14</v>
      </c>
      <c r="I11" s="40">
        <v>31.01</v>
      </c>
      <c r="J11" s="40">
        <v>85.37</v>
      </c>
      <c r="K11" s="40">
        <v>100</v>
      </c>
      <c r="L11" s="40">
        <v>22.1</v>
      </c>
      <c r="M11" s="40">
        <v>17.71</v>
      </c>
      <c r="N11" s="40">
        <v>0</v>
      </c>
      <c r="O11" s="40">
        <v>73.66</v>
      </c>
      <c r="P11" s="40">
        <v>4.32</v>
      </c>
      <c r="Q11" s="40">
        <v>0.41</v>
      </c>
      <c r="R11" s="40">
        <v>0</v>
      </c>
      <c r="S11" s="7">
        <v>964</v>
      </c>
      <c r="T11" s="7">
        <v>964</v>
      </c>
      <c r="U11" s="7">
        <v>669</v>
      </c>
      <c r="V11" s="7">
        <v>316</v>
      </c>
      <c r="W11" s="7">
        <v>3</v>
      </c>
      <c r="X11" s="7">
        <v>130</v>
      </c>
      <c r="Y11" s="7">
        <v>98</v>
      </c>
      <c r="Z11" s="7">
        <v>461</v>
      </c>
      <c r="AA11" s="7">
        <v>540</v>
      </c>
      <c r="AB11" s="7">
        <v>1454</v>
      </c>
      <c r="AC11" s="7">
        <v>213</v>
      </c>
      <c r="AD11" s="7">
        <v>706</v>
      </c>
      <c r="AE11" s="7">
        <v>125</v>
      </c>
      <c r="AF11" s="7">
        <v>0</v>
      </c>
      <c r="AG11" s="7">
        <v>14</v>
      </c>
      <c r="AH11" s="7">
        <v>524</v>
      </c>
      <c r="AI11" s="7">
        <v>386</v>
      </c>
      <c r="AJ11" s="7">
        <v>7</v>
      </c>
      <c r="AK11" s="7">
        <v>162</v>
      </c>
      <c r="AL11" s="7">
        <v>4</v>
      </c>
      <c r="AM11" s="7">
        <v>0</v>
      </c>
      <c r="AN11" s="7">
        <v>0</v>
      </c>
    </row>
    <row r="12" spans="1:40" ht="15" x14ac:dyDescent="0.25">
      <c r="B12" s="39" t="s">
        <v>122</v>
      </c>
      <c r="C12" t="s">
        <v>327</v>
      </c>
      <c r="D12" t="s">
        <v>123</v>
      </c>
      <c r="E12" s="40">
        <v>100</v>
      </c>
      <c r="F12" s="40">
        <v>72.69</v>
      </c>
      <c r="G12" s="40">
        <v>1.38</v>
      </c>
      <c r="H12" s="40">
        <v>35.92</v>
      </c>
      <c r="I12" s="40">
        <v>44.34</v>
      </c>
      <c r="J12" s="40">
        <v>90.75</v>
      </c>
      <c r="K12" s="40">
        <v>100</v>
      </c>
      <c r="L12" s="40">
        <v>44.37</v>
      </c>
      <c r="M12" s="40">
        <v>16.489999999999998</v>
      </c>
      <c r="N12" s="40">
        <v>3.13</v>
      </c>
      <c r="O12" s="40">
        <v>70.28</v>
      </c>
      <c r="P12" s="40">
        <v>12.18</v>
      </c>
      <c r="Q12" s="40">
        <v>0.02</v>
      </c>
      <c r="R12" s="40">
        <v>0</v>
      </c>
      <c r="S12" s="7">
        <v>4672</v>
      </c>
      <c r="T12" s="7">
        <v>4672</v>
      </c>
      <c r="U12" s="7">
        <v>3396</v>
      </c>
      <c r="V12" s="7">
        <v>1662</v>
      </c>
      <c r="W12" s="7">
        <v>23</v>
      </c>
      <c r="X12" s="7">
        <v>597</v>
      </c>
      <c r="Y12" s="7">
        <v>737</v>
      </c>
      <c r="Z12" s="7">
        <v>2521</v>
      </c>
      <c r="AA12" s="7">
        <v>2778</v>
      </c>
      <c r="AB12" s="7">
        <v>8816</v>
      </c>
      <c r="AC12" s="7">
        <v>2073</v>
      </c>
      <c r="AD12" s="7">
        <v>3420</v>
      </c>
      <c r="AE12" s="7">
        <v>564</v>
      </c>
      <c r="AF12" s="7">
        <v>2</v>
      </c>
      <c r="AG12" s="7">
        <v>64</v>
      </c>
      <c r="AH12" s="7">
        <v>2537</v>
      </c>
      <c r="AI12" s="7">
        <v>1783</v>
      </c>
      <c r="AJ12" s="7">
        <v>91</v>
      </c>
      <c r="AK12" s="7">
        <v>747</v>
      </c>
      <c r="AL12" s="7">
        <v>1</v>
      </c>
      <c r="AM12" s="7">
        <v>0</v>
      </c>
      <c r="AN12" s="7">
        <v>0</v>
      </c>
    </row>
    <row r="13" spans="1:40" ht="15" x14ac:dyDescent="0.25">
      <c r="B13" s="39" t="s">
        <v>124</v>
      </c>
      <c r="C13" t="s">
        <v>327</v>
      </c>
      <c r="D13" t="s">
        <v>125</v>
      </c>
      <c r="E13" s="40">
        <v>100</v>
      </c>
      <c r="F13" s="40">
        <v>67.459999999999994</v>
      </c>
      <c r="G13" s="40">
        <v>0.13</v>
      </c>
      <c r="H13" s="40">
        <v>38.96</v>
      </c>
      <c r="I13" s="40">
        <v>40.82</v>
      </c>
      <c r="J13" s="40">
        <v>88.56</v>
      </c>
      <c r="K13" s="40">
        <v>100</v>
      </c>
      <c r="L13" s="40">
        <v>54.05</v>
      </c>
      <c r="M13" s="40">
        <v>15.92</v>
      </c>
      <c r="N13" s="40">
        <v>7.14</v>
      </c>
      <c r="O13" s="40">
        <v>78.06</v>
      </c>
      <c r="P13" s="40">
        <v>14.19</v>
      </c>
      <c r="Q13" s="40">
        <v>0.1</v>
      </c>
      <c r="R13" s="40">
        <v>0</v>
      </c>
      <c r="S13" s="7">
        <v>1939</v>
      </c>
      <c r="T13" s="7">
        <v>1939</v>
      </c>
      <c r="U13" s="7">
        <v>1308</v>
      </c>
      <c r="V13" s="7">
        <v>752</v>
      </c>
      <c r="W13" s="7">
        <v>1</v>
      </c>
      <c r="X13" s="7">
        <v>293</v>
      </c>
      <c r="Y13" s="7">
        <v>307</v>
      </c>
      <c r="Z13" s="7">
        <v>975</v>
      </c>
      <c r="AA13" s="7">
        <v>1101</v>
      </c>
      <c r="AB13" s="7">
        <v>2610</v>
      </c>
      <c r="AC13" s="7">
        <v>1048</v>
      </c>
      <c r="AD13" s="7">
        <v>1420</v>
      </c>
      <c r="AE13" s="7">
        <v>226</v>
      </c>
      <c r="AF13" s="7">
        <v>1</v>
      </c>
      <c r="AG13" s="7">
        <v>14</v>
      </c>
      <c r="AH13" s="7">
        <v>1053</v>
      </c>
      <c r="AI13" s="7">
        <v>822</v>
      </c>
      <c r="AJ13" s="7">
        <v>61</v>
      </c>
      <c r="AK13" s="7">
        <v>430</v>
      </c>
      <c r="AL13" s="7">
        <v>2</v>
      </c>
      <c r="AM13" s="7">
        <v>0</v>
      </c>
      <c r="AN13" s="7">
        <v>1</v>
      </c>
    </row>
    <row r="14" spans="1:40" ht="15" x14ac:dyDescent="0.25">
      <c r="B14" s="39" t="s">
        <v>126</v>
      </c>
      <c r="C14" t="s">
        <v>327</v>
      </c>
      <c r="D14" t="s">
        <v>127</v>
      </c>
      <c r="E14" s="40">
        <v>100</v>
      </c>
      <c r="F14" s="40">
        <v>74.97</v>
      </c>
      <c r="G14" s="40">
        <v>1.25</v>
      </c>
      <c r="H14" s="40">
        <v>38.1</v>
      </c>
      <c r="I14" s="40">
        <v>41.69</v>
      </c>
      <c r="J14" s="40">
        <v>88.03</v>
      </c>
      <c r="K14" s="40">
        <v>100</v>
      </c>
      <c r="L14" s="40">
        <v>38.909999999999997</v>
      </c>
      <c r="M14" s="40">
        <v>18.420000000000002</v>
      </c>
      <c r="N14" s="40">
        <v>0</v>
      </c>
      <c r="O14" s="40">
        <v>81.09</v>
      </c>
      <c r="P14" s="40">
        <v>15.76</v>
      </c>
      <c r="Q14" s="40">
        <v>0.48</v>
      </c>
      <c r="R14" s="40">
        <v>0</v>
      </c>
      <c r="S14" s="7">
        <v>7712</v>
      </c>
      <c r="T14" s="7">
        <v>7712</v>
      </c>
      <c r="U14" s="7">
        <v>5782</v>
      </c>
      <c r="V14" s="7">
        <v>2478</v>
      </c>
      <c r="W14" s="7">
        <v>31</v>
      </c>
      <c r="X14" s="7">
        <v>944</v>
      </c>
      <c r="Y14" s="7">
        <v>1033</v>
      </c>
      <c r="Z14" s="7">
        <v>4088</v>
      </c>
      <c r="AA14" s="7">
        <v>4644</v>
      </c>
      <c r="AB14" s="7">
        <v>12471</v>
      </c>
      <c r="AC14" s="7">
        <v>3001</v>
      </c>
      <c r="AD14" s="7">
        <v>5646</v>
      </c>
      <c r="AE14" s="7">
        <v>1040</v>
      </c>
      <c r="AF14" s="7">
        <v>0</v>
      </c>
      <c r="AG14" s="7">
        <v>104</v>
      </c>
      <c r="AH14" s="7">
        <v>4188</v>
      </c>
      <c r="AI14" s="7">
        <v>3396</v>
      </c>
      <c r="AJ14" s="7">
        <v>208</v>
      </c>
      <c r="AK14" s="7">
        <v>1320</v>
      </c>
      <c r="AL14" s="7">
        <v>37</v>
      </c>
      <c r="AM14" s="7">
        <v>0</v>
      </c>
      <c r="AN14" s="7">
        <v>0</v>
      </c>
    </row>
    <row r="15" spans="1:40" ht="15" x14ac:dyDescent="0.25">
      <c r="B15" s="39" t="s">
        <v>128</v>
      </c>
      <c r="C15" t="s">
        <v>327</v>
      </c>
      <c r="D15" t="s">
        <v>129</v>
      </c>
      <c r="E15" s="40">
        <v>100</v>
      </c>
      <c r="F15" s="40">
        <v>74.25</v>
      </c>
      <c r="G15" s="40">
        <v>1.32</v>
      </c>
      <c r="H15" s="40">
        <v>42.43</v>
      </c>
      <c r="I15" s="40">
        <v>35.94</v>
      </c>
      <c r="J15" s="40">
        <v>88.9</v>
      </c>
      <c r="K15" s="40">
        <v>100</v>
      </c>
      <c r="L15" s="40">
        <v>20.02</v>
      </c>
      <c r="M15" s="40">
        <v>17.489999999999998</v>
      </c>
      <c r="N15" s="40">
        <v>1.79</v>
      </c>
      <c r="O15" s="40">
        <v>67.349999999999994</v>
      </c>
      <c r="P15" s="40">
        <v>6.7</v>
      </c>
      <c r="Q15" s="40">
        <v>0.67</v>
      </c>
      <c r="R15" s="40">
        <v>0</v>
      </c>
      <c r="S15" s="7">
        <v>3857</v>
      </c>
      <c r="T15" s="7">
        <v>3857</v>
      </c>
      <c r="U15" s="7">
        <v>2864</v>
      </c>
      <c r="V15" s="7">
        <v>1216</v>
      </c>
      <c r="W15" s="7">
        <v>16</v>
      </c>
      <c r="X15" s="7">
        <v>516</v>
      </c>
      <c r="Y15" s="7">
        <v>437</v>
      </c>
      <c r="Z15" s="7">
        <v>2195</v>
      </c>
      <c r="AA15" s="7">
        <v>2469</v>
      </c>
      <c r="AB15" s="7">
        <v>6881</v>
      </c>
      <c r="AC15" s="7">
        <v>772</v>
      </c>
      <c r="AD15" s="7">
        <v>2824</v>
      </c>
      <c r="AE15" s="7">
        <v>494</v>
      </c>
      <c r="AF15" s="7">
        <v>1</v>
      </c>
      <c r="AG15" s="7">
        <v>56</v>
      </c>
      <c r="AH15" s="7">
        <v>2095</v>
      </c>
      <c r="AI15" s="7">
        <v>1411</v>
      </c>
      <c r="AJ15" s="7">
        <v>38</v>
      </c>
      <c r="AK15" s="7">
        <v>567</v>
      </c>
      <c r="AL15" s="7">
        <v>26</v>
      </c>
      <c r="AM15" s="7">
        <v>0</v>
      </c>
      <c r="AN15" s="7">
        <v>0</v>
      </c>
    </row>
    <row r="16" spans="1:40" ht="15" x14ac:dyDescent="0.25">
      <c r="B16" s="39" t="s">
        <v>130</v>
      </c>
      <c r="C16" t="s">
        <v>327</v>
      </c>
      <c r="D16" t="s">
        <v>131</v>
      </c>
      <c r="E16" s="40">
        <v>100</v>
      </c>
      <c r="F16" s="40">
        <v>83.7</v>
      </c>
      <c r="G16" s="40">
        <v>3.05</v>
      </c>
      <c r="H16" s="40">
        <v>39.340000000000003</v>
      </c>
      <c r="I16" s="40">
        <v>42.66</v>
      </c>
      <c r="J16" s="40">
        <v>82.06</v>
      </c>
      <c r="K16" s="40">
        <v>100</v>
      </c>
      <c r="L16" s="40">
        <v>53.24</v>
      </c>
      <c r="M16" s="40">
        <v>23.22</v>
      </c>
      <c r="N16" s="40">
        <v>0</v>
      </c>
      <c r="O16" s="40">
        <v>88.16</v>
      </c>
      <c r="P16" s="40">
        <v>8.7799999999999994</v>
      </c>
      <c r="Q16" s="40">
        <v>2.73</v>
      </c>
      <c r="R16" s="40">
        <v>0</v>
      </c>
      <c r="S16" s="7">
        <v>1976</v>
      </c>
      <c r="T16" s="7">
        <v>1976</v>
      </c>
      <c r="U16" s="7">
        <v>1654</v>
      </c>
      <c r="V16" s="7">
        <v>722</v>
      </c>
      <c r="W16" s="7">
        <v>22</v>
      </c>
      <c r="X16" s="7">
        <v>284</v>
      </c>
      <c r="Y16" s="7">
        <v>308</v>
      </c>
      <c r="Z16" s="7">
        <v>1162</v>
      </c>
      <c r="AA16" s="7">
        <v>1416</v>
      </c>
      <c r="AB16" s="7">
        <v>3532</v>
      </c>
      <c r="AC16" s="7">
        <v>1052</v>
      </c>
      <c r="AD16" s="7">
        <v>1447</v>
      </c>
      <c r="AE16" s="7">
        <v>336</v>
      </c>
      <c r="AF16" s="7">
        <v>0</v>
      </c>
      <c r="AG16" s="7">
        <v>34</v>
      </c>
      <c r="AH16" s="7">
        <v>1073</v>
      </c>
      <c r="AI16" s="7">
        <v>946</v>
      </c>
      <c r="AJ16" s="7">
        <v>33</v>
      </c>
      <c r="AK16" s="7">
        <v>376</v>
      </c>
      <c r="AL16" s="7">
        <v>54</v>
      </c>
      <c r="AM16" s="7">
        <v>0</v>
      </c>
      <c r="AN16" s="7">
        <v>0</v>
      </c>
    </row>
    <row r="17" spans="2:40" ht="15" x14ac:dyDescent="0.25">
      <c r="B17" s="39" t="s">
        <v>132</v>
      </c>
      <c r="C17" t="s">
        <v>327</v>
      </c>
      <c r="D17" t="s">
        <v>133</v>
      </c>
      <c r="E17" s="40">
        <v>100</v>
      </c>
      <c r="F17" s="40">
        <v>75.52</v>
      </c>
      <c r="G17" s="40">
        <v>1.54</v>
      </c>
      <c r="H17" s="40">
        <v>35.46</v>
      </c>
      <c r="I17" s="40">
        <v>41.63</v>
      </c>
      <c r="J17" s="40">
        <v>92.34</v>
      </c>
      <c r="K17" s="40">
        <v>100</v>
      </c>
      <c r="L17" s="40">
        <v>25.07</v>
      </c>
      <c r="M17" s="40">
        <v>19.55</v>
      </c>
      <c r="N17" s="40">
        <v>0</v>
      </c>
      <c r="O17" s="40">
        <v>86.34</v>
      </c>
      <c r="P17" s="40">
        <v>5.86</v>
      </c>
      <c r="Q17" s="40">
        <v>0.15</v>
      </c>
      <c r="R17" s="40">
        <v>0</v>
      </c>
      <c r="S17" s="7">
        <v>1348</v>
      </c>
      <c r="T17" s="7">
        <v>1348</v>
      </c>
      <c r="U17" s="7">
        <v>1018</v>
      </c>
      <c r="V17" s="7">
        <v>454</v>
      </c>
      <c r="W17" s="7">
        <v>7</v>
      </c>
      <c r="X17" s="7">
        <v>161</v>
      </c>
      <c r="Y17" s="7">
        <v>189</v>
      </c>
      <c r="Z17" s="7">
        <v>820</v>
      </c>
      <c r="AA17" s="7">
        <v>888</v>
      </c>
      <c r="AB17" s="7">
        <v>2377</v>
      </c>
      <c r="AC17" s="7">
        <v>338</v>
      </c>
      <c r="AD17" s="7">
        <v>987</v>
      </c>
      <c r="AE17" s="7">
        <v>193</v>
      </c>
      <c r="AF17" s="7">
        <v>0</v>
      </c>
      <c r="AG17" s="7">
        <v>2</v>
      </c>
      <c r="AH17" s="7">
        <v>732</v>
      </c>
      <c r="AI17" s="7">
        <v>632</v>
      </c>
      <c r="AJ17" s="7">
        <v>14</v>
      </c>
      <c r="AK17" s="7">
        <v>239</v>
      </c>
      <c r="AL17" s="7">
        <v>2</v>
      </c>
      <c r="AM17" s="7">
        <v>0</v>
      </c>
      <c r="AN17" s="7">
        <v>0</v>
      </c>
    </row>
    <row r="18" spans="2:40" ht="15" x14ac:dyDescent="0.25">
      <c r="B18" s="39" t="s">
        <v>134</v>
      </c>
      <c r="C18" t="s">
        <v>327</v>
      </c>
      <c r="D18" t="s">
        <v>135</v>
      </c>
      <c r="E18" s="40">
        <v>100</v>
      </c>
      <c r="F18" s="40">
        <v>93.84</v>
      </c>
      <c r="G18" s="40">
        <v>1.0900000000000001</v>
      </c>
      <c r="H18" s="40">
        <v>38.32</v>
      </c>
      <c r="I18" s="40">
        <v>40.51</v>
      </c>
      <c r="J18" s="40">
        <v>83.14</v>
      </c>
      <c r="K18" s="40">
        <v>100</v>
      </c>
      <c r="L18" s="40">
        <v>39.22</v>
      </c>
      <c r="M18" s="40">
        <v>25.39</v>
      </c>
      <c r="N18" s="40">
        <v>4</v>
      </c>
      <c r="O18" s="40">
        <v>94.34</v>
      </c>
      <c r="P18" s="40">
        <v>8.14</v>
      </c>
      <c r="Q18" s="40">
        <v>2.74</v>
      </c>
      <c r="R18" s="40">
        <v>0</v>
      </c>
      <c r="S18" s="7">
        <v>877</v>
      </c>
      <c r="T18" s="7">
        <v>877</v>
      </c>
      <c r="U18" s="7">
        <v>823</v>
      </c>
      <c r="V18" s="7">
        <v>274</v>
      </c>
      <c r="W18" s="7">
        <v>3</v>
      </c>
      <c r="X18" s="7">
        <v>105</v>
      </c>
      <c r="Y18" s="7">
        <v>111</v>
      </c>
      <c r="Z18" s="7">
        <v>641</v>
      </c>
      <c r="AA18" s="7">
        <v>771</v>
      </c>
      <c r="AB18" s="7">
        <v>1821</v>
      </c>
      <c r="AC18" s="7">
        <v>344</v>
      </c>
      <c r="AD18" s="7">
        <v>642</v>
      </c>
      <c r="AE18" s="7">
        <v>163</v>
      </c>
      <c r="AF18" s="7">
        <v>1</v>
      </c>
      <c r="AG18" s="7">
        <v>25</v>
      </c>
      <c r="AH18" s="7">
        <v>477</v>
      </c>
      <c r="AI18" s="7">
        <v>450</v>
      </c>
      <c r="AJ18" s="7">
        <v>14</v>
      </c>
      <c r="AK18" s="7">
        <v>172</v>
      </c>
      <c r="AL18" s="7">
        <v>24</v>
      </c>
      <c r="AM18" s="7">
        <v>0</v>
      </c>
      <c r="AN18" s="7">
        <v>0</v>
      </c>
    </row>
    <row r="19" spans="2:40" ht="15" x14ac:dyDescent="0.25">
      <c r="B19" s="39" t="s">
        <v>136</v>
      </c>
      <c r="C19" t="s">
        <v>327</v>
      </c>
      <c r="D19" t="s">
        <v>137</v>
      </c>
      <c r="E19" s="40">
        <v>100</v>
      </c>
      <c r="F19" s="40">
        <v>82.71</v>
      </c>
      <c r="G19" s="40">
        <v>1.53</v>
      </c>
      <c r="H19" s="40">
        <v>40.369999999999997</v>
      </c>
      <c r="I19" s="40">
        <v>34.86</v>
      </c>
      <c r="J19" s="40">
        <v>91</v>
      </c>
      <c r="K19" s="40">
        <v>100</v>
      </c>
      <c r="L19" s="40">
        <v>37.29</v>
      </c>
      <c r="M19" s="40">
        <v>17.350000000000001</v>
      </c>
      <c r="N19" s="40">
        <v>4.55</v>
      </c>
      <c r="O19" s="40">
        <v>87.93</v>
      </c>
      <c r="P19" s="40">
        <v>37.340000000000003</v>
      </c>
      <c r="Q19" s="40">
        <v>0</v>
      </c>
      <c r="R19" s="40">
        <v>0</v>
      </c>
      <c r="S19" s="7">
        <v>700</v>
      </c>
      <c r="T19" s="7">
        <v>700</v>
      </c>
      <c r="U19" s="7">
        <v>579</v>
      </c>
      <c r="V19" s="7">
        <v>327</v>
      </c>
      <c r="W19" s="7">
        <v>5</v>
      </c>
      <c r="X19" s="7">
        <v>132</v>
      </c>
      <c r="Y19" s="7">
        <v>114</v>
      </c>
      <c r="Z19" s="7">
        <v>445</v>
      </c>
      <c r="AA19" s="7">
        <v>489</v>
      </c>
      <c r="AB19" s="7">
        <v>1438</v>
      </c>
      <c r="AC19" s="7">
        <v>261</v>
      </c>
      <c r="AD19" s="7">
        <v>513</v>
      </c>
      <c r="AE19" s="7">
        <v>89</v>
      </c>
      <c r="AF19" s="7">
        <v>1</v>
      </c>
      <c r="AG19" s="7">
        <v>22</v>
      </c>
      <c r="AH19" s="7">
        <v>381</v>
      </c>
      <c r="AI19" s="7">
        <v>335</v>
      </c>
      <c r="AJ19" s="7">
        <v>59</v>
      </c>
      <c r="AK19" s="7">
        <v>158</v>
      </c>
      <c r="AL19" s="7">
        <v>0</v>
      </c>
      <c r="AM19" s="7">
        <v>0</v>
      </c>
      <c r="AN19" s="7">
        <v>0</v>
      </c>
    </row>
    <row r="20" spans="2:40" ht="15" x14ac:dyDescent="0.25">
      <c r="B20" s="39" t="s">
        <v>138</v>
      </c>
      <c r="C20" t="s">
        <v>327</v>
      </c>
      <c r="D20" t="s">
        <v>139</v>
      </c>
      <c r="E20" s="40">
        <v>100</v>
      </c>
      <c r="F20" s="40">
        <v>98.72</v>
      </c>
      <c r="G20" s="40">
        <v>0.96</v>
      </c>
      <c r="H20" s="40">
        <v>43.27</v>
      </c>
      <c r="I20" s="40">
        <v>33.97</v>
      </c>
      <c r="J20" s="40">
        <v>83.46</v>
      </c>
      <c r="K20" s="40">
        <v>100</v>
      </c>
      <c r="L20" s="40">
        <v>53.72</v>
      </c>
      <c r="M20" s="40">
        <v>25.22</v>
      </c>
      <c r="N20" s="40">
        <v>5</v>
      </c>
      <c r="O20" s="40">
        <v>100</v>
      </c>
      <c r="P20" s="40">
        <v>15.26</v>
      </c>
      <c r="Q20" s="40">
        <v>0</v>
      </c>
      <c r="R20" s="40">
        <v>0</v>
      </c>
      <c r="S20" s="7">
        <v>780</v>
      </c>
      <c r="T20" s="7">
        <v>780</v>
      </c>
      <c r="U20" s="7">
        <v>770</v>
      </c>
      <c r="V20" s="7">
        <v>312</v>
      </c>
      <c r="W20" s="7">
        <v>3</v>
      </c>
      <c r="X20" s="7">
        <v>135</v>
      </c>
      <c r="Y20" s="7">
        <v>106</v>
      </c>
      <c r="Z20" s="7">
        <v>555</v>
      </c>
      <c r="AA20" s="7">
        <v>665</v>
      </c>
      <c r="AB20" s="7">
        <v>1780</v>
      </c>
      <c r="AC20" s="7">
        <v>419</v>
      </c>
      <c r="AD20" s="7">
        <v>571</v>
      </c>
      <c r="AE20" s="7">
        <v>144</v>
      </c>
      <c r="AF20" s="7">
        <v>1</v>
      </c>
      <c r="AG20" s="7">
        <v>20</v>
      </c>
      <c r="AH20" s="7">
        <v>424</v>
      </c>
      <c r="AI20" s="7">
        <v>455</v>
      </c>
      <c r="AJ20" s="7">
        <v>29</v>
      </c>
      <c r="AK20" s="7">
        <v>190</v>
      </c>
      <c r="AL20" s="7">
        <v>0</v>
      </c>
      <c r="AM20" s="7">
        <v>0</v>
      </c>
      <c r="AN20" s="7">
        <v>0</v>
      </c>
    </row>
    <row r="21" spans="2:40" ht="15" x14ac:dyDescent="0.25">
      <c r="B21" s="39" t="s">
        <v>140</v>
      </c>
      <c r="C21" t="s">
        <v>327</v>
      </c>
      <c r="D21" t="s">
        <v>141</v>
      </c>
      <c r="E21" s="40">
        <v>100</v>
      </c>
      <c r="F21" s="40">
        <v>90.91</v>
      </c>
      <c r="G21" s="40">
        <v>0.38</v>
      </c>
      <c r="H21" s="40">
        <v>40.53</v>
      </c>
      <c r="I21" s="40">
        <v>41.29</v>
      </c>
      <c r="J21" s="40">
        <v>90.24</v>
      </c>
      <c r="K21" s="40">
        <v>100</v>
      </c>
      <c r="L21" s="40">
        <v>31.66</v>
      </c>
      <c r="M21" s="40">
        <v>30.82</v>
      </c>
      <c r="N21" s="40">
        <v>3.03</v>
      </c>
      <c r="O21" s="40">
        <v>100</v>
      </c>
      <c r="P21" s="40">
        <v>3.16</v>
      </c>
      <c r="Q21" s="40">
        <v>0.16</v>
      </c>
      <c r="R21" s="40">
        <v>0</v>
      </c>
      <c r="S21" s="7">
        <v>1232</v>
      </c>
      <c r="T21" s="7">
        <v>1232</v>
      </c>
      <c r="U21" s="7">
        <v>1120</v>
      </c>
      <c r="V21" s="7">
        <v>528</v>
      </c>
      <c r="W21" s="7">
        <v>2</v>
      </c>
      <c r="X21" s="7">
        <v>214</v>
      </c>
      <c r="Y21" s="7">
        <v>218</v>
      </c>
      <c r="Z21" s="7">
        <v>795</v>
      </c>
      <c r="AA21" s="7">
        <v>881</v>
      </c>
      <c r="AB21" s="7">
        <v>2004</v>
      </c>
      <c r="AC21" s="7">
        <v>390</v>
      </c>
      <c r="AD21" s="7">
        <v>902</v>
      </c>
      <c r="AE21" s="7">
        <v>278</v>
      </c>
      <c r="AF21" s="7">
        <v>1</v>
      </c>
      <c r="AG21" s="7">
        <v>33</v>
      </c>
      <c r="AH21" s="7">
        <v>669</v>
      </c>
      <c r="AI21" s="7">
        <v>706</v>
      </c>
      <c r="AJ21" s="7">
        <v>9</v>
      </c>
      <c r="AK21" s="7">
        <v>285</v>
      </c>
      <c r="AL21" s="7">
        <v>2</v>
      </c>
      <c r="AM21" s="7">
        <v>0</v>
      </c>
      <c r="AN21" s="7">
        <v>0</v>
      </c>
    </row>
    <row r="22" spans="2:40" ht="15" x14ac:dyDescent="0.25">
      <c r="B22" s="39" t="s">
        <v>142</v>
      </c>
      <c r="C22" t="s">
        <v>327</v>
      </c>
      <c r="D22" t="s">
        <v>143</v>
      </c>
      <c r="E22" s="40">
        <v>100</v>
      </c>
      <c r="F22" s="40">
        <v>78.459999999999994</v>
      </c>
      <c r="G22" s="40">
        <v>0.56000000000000005</v>
      </c>
      <c r="H22" s="40">
        <v>41.07</v>
      </c>
      <c r="I22" s="40">
        <v>39.78</v>
      </c>
      <c r="J22" s="40">
        <v>87.03</v>
      </c>
      <c r="K22" s="40">
        <v>100</v>
      </c>
      <c r="L22" s="40">
        <v>32.15</v>
      </c>
      <c r="M22" s="40">
        <v>24.12</v>
      </c>
      <c r="N22" s="40">
        <v>4.6900000000000004</v>
      </c>
      <c r="O22" s="40">
        <v>82.13</v>
      </c>
      <c r="P22" s="40">
        <v>8.16</v>
      </c>
      <c r="Q22" s="40">
        <v>0</v>
      </c>
      <c r="R22" s="40">
        <v>0</v>
      </c>
      <c r="S22" s="7">
        <v>3092</v>
      </c>
      <c r="T22" s="7">
        <v>3092</v>
      </c>
      <c r="U22" s="7">
        <v>2426</v>
      </c>
      <c r="V22" s="7">
        <v>1081</v>
      </c>
      <c r="W22" s="7">
        <v>6</v>
      </c>
      <c r="X22" s="7">
        <v>444</v>
      </c>
      <c r="Y22" s="7">
        <v>430</v>
      </c>
      <c r="Z22" s="7">
        <v>1838</v>
      </c>
      <c r="AA22" s="7">
        <v>2112</v>
      </c>
      <c r="AB22" s="7">
        <v>5154</v>
      </c>
      <c r="AC22" s="7">
        <v>994</v>
      </c>
      <c r="AD22" s="7">
        <v>2264</v>
      </c>
      <c r="AE22" s="7">
        <v>546</v>
      </c>
      <c r="AF22" s="7">
        <v>3</v>
      </c>
      <c r="AG22" s="7">
        <v>64</v>
      </c>
      <c r="AH22" s="7">
        <v>1679</v>
      </c>
      <c r="AI22" s="7">
        <v>1379</v>
      </c>
      <c r="AJ22" s="7">
        <v>43</v>
      </c>
      <c r="AK22" s="7">
        <v>527</v>
      </c>
      <c r="AL22" s="7">
        <v>0</v>
      </c>
      <c r="AM22" s="7">
        <v>0</v>
      </c>
      <c r="AN22" s="7">
        <v>0</v>
      </c>
    </row>
    <row r="23" spans="2:40" ht="15" x14ac:dyDescent="0.25">
      <c r="B23" s="39" t="s">
        <v>144</v>
      </c>
      <c r="C23" t="s">
        <v>327</v>
      </c>
      <c r="D23" t="s">
        <v>145</v>
      </c>
      <c r="E23" s="40">
        <v>100</v>
      </c>
      <c r="F23" s="40">
        <v>67.78</v>
      </c>
      <c r="G23" s="40">
        <v>0.91</v>
      </c>
      <c r="H23" s="40">
        <v>39.590000000000003</v>
      </c>
      <c r="I23" s="40">
        <v>37.200000000000003</v>
      </c>
      <c r="J23" s="40">
        <v>87.15</v>
      </c>
      <c r="K23" s="40">
        <v>100</v>
      </c>
      <c r="L23" s="40">
        <v>24.25</v>
      </c>
      <c r="M23" s="40">
        <v>16.920000000000002</v>
      </c>
      <c r="N23" s="40">
        <v>6.9</v>
      </c>
      <c r="O23" s="40">
        <v>66.86</v>
      </c>
      <c r="P23" s="40">
        <v>14.06</v>
      </c>
      <c r="Q23" s="40">
        <v>0</v>
      </c>
      <c r="R23" s="40">
        <v>0</v>
      </c>
      <c r="S23" s="7">
        <v>2849</v>
      </c>
      <c r="T23" s="7">
        <v>2849</v>
      </c>
      <c r="U23" s="7">
        <v>1931</v>
      </c>
      <c r="V23" s="7">
        <v>879</v>
      </c>
      <c r="W23" s="7">
        <v>8</v>
      </c>
      <c r="X23" s="7">
        <v>348</v>
      </c>
      <c r="Y23" s="7">
        <v>327</v>
      </c>
      <c r="Z23" s="7">
        <v>1234</v>
      </c>
      <c r="AA23" s="7">
        <v>1416</v>
      </c>
      <c r="AB23" s="7">
        <v>4210</v>
      </c>
      <c r="AC23" s="7">
        <v>691</v>
      </c>
      <c r="AD23" s="7">
        <v>2086</v>
      </c>
      <c r="AE23" s="7">
        <v>353</v>
      </c>
      <c r="AF23" s="7">
        <v>2</v>
      </c>
      <c r="AG23" s="7">
        <v>29</v>
      </c>
      <c r="AH23" s="7">
        <v>1548</v>
      </c>
      <c r="AI23" s="7">
        <v>1035</v>
      </c>
      <c r="AJ23" s="7">
        <v>61</v>
      </c>
      <c r="AK23" s="7">
        <v>434</v>
      </c>
      <c r="AL23" s="7">
        <v>0</v>
      </c>
      <c r="AM23" s="7">
        <v>0</v>
      </c>
      <c r="AN23" s="7">
        <v>0</v>
      </c>
    </row>
    <row r="24" spans="2:40" ht="15" x14ac:dyDescent="0.25">
      <c r="B24" s="39" t="s">
        <v>146</v>
      </c>
      <c r="C24" t="s">
        <v>327</v>
      </c>
      <c r="D24" t="s">
        <v>147</v>
      </c>
      <c r="E24" s="40">
        <v>100</v>
      </c>
      <c r="F24" s="40">
        <v>95.2</v>
      </c>
      <c r="G24" s="40">
        <v>1.06</v>
      </c>
      <c r="H24" s="40">
        <v>40.81</v>
      </c>
      <c r="I24" s="40">
        <v>38.340000000000003</v>
      </c>
      <c r="J24" s="40">
        <v>87.1</v>
      </c>
      <c r="K24" s="40">
        <v>100</v>
      </c>
      <c r="L24" s="40">
        <v>39.08</v>
      </c>
      <c r="M24" s="40">
        <v>33.270000000000003</v>
      </c>
      <c r="N24" s="40">
        <v>15.15</v>
      </c>
      <c r="O24" s="40">
        <v>100</v>
      </c>
      <c r="P24" s="40">
        <v>15.05</v>
      </c>
      <c r="Q24" s="40">
        <v>0</v>
      </c>
      <c r="R24" s="40">
        <v>0</v>
      </c>
      <c r="S24" s="7">
        <v>1543</v>
      </c>
      <c r="T24" s="7">
        <v>1543</v>
      </c>
      <c r="U24" s="7">
        <v>1469</v>
      </c>
      <c r="V24" s="7">
        <v>566</v>
      </c>
      <c r="W24" s="7">
        <v>6</v>
      </c>
      <c r="X24" s="7">
        <v>231</v>
      </c>
      <c r="Y24" s="7">
        <v>217</v>
      </c>
      <c r="Z24" s="7">
        <v>972</v>
      </c>
      <c r="AA24" s="7">
        <v>1116</v>
      </c>
      <c r="AB24" s="7">
        <v>2659</v>
      </c>
      <c r="AC24" s="7">
        <v>603</v>
      </c>
      <c r="AD24" s="7">
        <v>1130</v>
      </c>
      <c r="AE24" s="7">
        <v>376</v>
      </c>
      <c r="AF24" s="7">
        <v>5</v>
      </c>
      <c r="AG24" s="7">
        <v>33</v>
      </c>
      <c r="AH24" s="7">
        <v>838</v>
      </c>
      <c r="AI24" s="7">
        <v>890</v>
      </c>
      <c r="AJ24" s="7">
        <v>48</v>
      </c>
      <c r="AK24" s="7">
        <v>319</v>
      </c>
      <c r="AL24" s="7">
        <v>0</v>
      </c>
      <c r="AM24" s="7">
        <v>0</v>
      </c>
      <c r="AN24" s="7">
        <v>0</v>
      </c>
    </row>
    <row r="25" spans="2:40" ht="15" x14ac:dyDescent="0.25">
      <c r="B25" s="39" t="s">
        <v>148</v>
      </c>
      <c r="C25" t="s">
        <v>327</v>
      </c>
      <c r="D25" t="s">
        <v>149</v>
      </c>
      <c r="E25" s="40">
        <v>100</v>
      </c>
      <c r="F25" s="40">
        <v>79.650000000000006</v>
      </c>
      <c r="G25" s="40">
        <v>1.72</v>
      </c>
      <c r="H25" s="40">
        <v>40.85</v>
      </c>
      <c r="I25" s="40">
        <v>34.28</v>
      </c>
      <c r="J25" s="40">
        <v>85.12</v>
      </c>
      <c r="K25" s="40">
        <v>100</v>
      </c>
      <c r="L25" s="40">
        <v>12.58</v>
      </c>
      <c r="M25" s="40">
        <v>23.37</v>
      </c>
      <c r="N25" s="40">
        <v>3.39</v>
      </c>
      <c r="O25" s="40">
        <v>100</v>
      </c>
      <c r="P25" s="40">
        <v>16.3</v>
      </c>
      <c r="Q25" s="40">
        <v>7.38</v>
      </c>
      <c r="R25" s="40">
        <v>0</v>
      </c>
      <c r="S25" s="7">
        <v>6271</v>
      </c>
      <c r="T25" s="7">
        <v>6271</v>
      </c>
      <c r="U25" s="7">
        <v>4995</v>
      </c>
      <c r="V25" s="7">
        <v>1628</v>
      </c>
      <c r="W25" s="7">
        <v>28</v>
      </c>
      <c r="X25" s="7">
        <v>665</v>
      </c>
      <c r="Y25" s="7">
        <v>558</v>
      </c>
      <c r="Z25" s="7">
        <v>2031</v>
      </c>
      <c r="AA25" s="7">
        <v>2386</v>
      </c>
      <c r="AB25" s="7">
        <v>5410</v>
      </c>
      <c r="AC25" s="7">
        <v>789</v>
      </c>
      <c r="AD25" s="7">
        <v>4591</v>
      </c>
      <c r="AE25" s="7">
        <v>1073</v>
      </c>
      <c r="AF25" s="7">
        <v>4</v>
      </c>
      <c r="AG25" s="7">
        <v>118</v>
      </c>
      <c r="AH25" s="7">
        <v>3406</v>
      </c>
      <c r="AI25" s="7">
        <v>3753</v>
      </c>
      <c r="AJ25" s="7">
        <v>183</v>
      </c>
      <c r="AK25" s="7">
        <v>1123</v>
      </c>
      <c r="AL25" s="7">
        <v>463</v>
      </c>
      <c r="AM25" s="7">
        <v>0</v>
      </c>
      <c r="AN25" s="7">
        <v>54</v>
      </c>
    </row>
    <row r="26" spans="2:40" ht="15" x14ac:dyDescent="0.25">
      <c r="B26" s="39" t="s">
        <v>150</v>
      </c>
      <c r="C26" t="s">
        <v>327</v>
      </c>
      <c r="D26" t="s">
        <v>151</v>
      </c>
      <c r="E26" s="40">
        <v>100</v>
      </c>
      <c r="F26" s="40">
        <v>67.989999999999995</v>
      </c>
      <c r="G26" s="40">
        <v>0.65</v>
      </c>
      <c r="H26" s="40">
        <v>37.630000000000003</v>
      </c>
      <c r="I26" s="40">
        <v>42.62</v>
      </c>
      <c r="J26" s="40">
        <v>80.28</v>
      </c>
      <c r="K26" s="40">
        <v>100</v>
      </c>
      <c r="L26" s="40">
        <v>12.06</v>
      </c>
      <c r="M26" s="40">
        <v>20.329999999999998</v>
      </c>
      <c r="N26" s="40">
        <v>9.84</v>
      </c>
      <c r="O26" s="40">
        <v>96.94</v>
      </c>
      <c r="P26" s="40">
        <v>14.56</v>
      </c>
      <c r="Q26" s="40">
        <v>1.31</v>
      </c>
      <c r="R26" s="40">
        <v>0</v>
      </c>
      <c r="S26" s="7">
        <v>5349</v>
      </c>
      <c r="T26" s="7">
        <v>5349</v>
      </c>
      <c r="U26" s="7">
        <v>3637</v>
      </c>
      <c r="V26" s="7">
        <v>1382</v>
      </c>
      <c r="W26" s="7">
        <v>9</v>
      </c>
      <c r="X26" s="7">
        <v>520</v>
      </c>
      <c r="Y26" s="7">
        <v>589</v>
      </c>
      <c r="Z26" s="7">
        <v>1946</v>
      </c>
      <c r="AA26" s="7">
        <v>2424</v>
      </c>
      <c r="AB26" s="7">
        <v>4431</v>
      </c>
      <c r="AC26" s="7">
        <v>645</v>
      </c>
      <c r="AD26" s="7">
        <v>3916</v>
      </c>
      <c r="AE26" s="7">
        <v>796</v>
      </c>
      <c r="AF26" s="7">
        <v>6</v>
      </c>
      <c r="AG26" s="7">
        <v>61</v>
      </c>
      <c r="AH26" s="7">
        <v>2905</v>
      </c>
      <c r="AI26" s="7">
        <v>2816</v>
      </c>
      <c r="AJ26" s="7">
        <v>146</v>
      </c>
      <c r="AK26" s="7">
        <v>1003</v>
      </c>
      <c r="AL26" s="7">
        <v>70</v>
      </c>
      <c r="AM26" s="7">
        <v>0</v>
      </c>
      <c r="AN26" s="7">
        <v>7</v>
      </c>
    </row>
    <row r="27" spans="2:40" ht="15" x14ac:dyDescent="0.25">
      <c r="B27" s="39" t="s">
        <v>152</v>
      </c>
      <c r="C27" t="s">
        <v>327</v>
      </c>
      <c r="D27" t="s">
        <v>153</v>
      </c>
      <c r="E27" s="40">
        <v>100</v>
      </c>
      <c r="F27" s="40">
        <v>72.150000000000006</v>
      </c>
      <c r="G27" s="40">
        <v>0.61</v>
      </c>
      <c r="H27" s="40">
        <v>42.47</v>
      </c>
      <c r="I27" s="40">
        <v>37.75</v>
      </c>
      <c r="J27" s="40">
        <v>86.86</v>
      </c>
      <c r="K27" s="40">
        <v>100</v>
      </c>
      <c r="L27" s="40">
        <v>25.12</v>
      </c>
      <c r="M27" s="40">
        <v>18.55</v>
      </c>
      <c r="N27" s="40">
        <v>6.9</v>
      </c>
      <c r="O27" s="40">
        <v>73.03</v>
      </c>
      <c r="P27" s="40">
        <v>9.86</v>
      </c>
      <c r="Q27" s="40">
        <v>0.05</v>
      </c>
      <c r="R27" s="40">
        <v>0</v>
      </c>
      <c r="S27" s="7">
        <v>2054</v>
      </c>
      <c r="T27" s="7">
        <v>2054</v>
      </c>
      <c r="U27" s="7">
        <v>1482</v>
      </c>
      <c r="V27" s="7">
        <v>657</v>
      </c>
      <c r="W27" s="7">
        <v>4</v>
      </c>
      <c r="X27" s="7">
        <v>279</v>
      </c>
      <c r="Y27" s="7">
        <v>248</v>
      </c>
      <c r="Z27" s="7">
        <v>1018</v>
      </c>
      <c r="AA27" s="7">
        <v>1172</v>
      </c>
      <c r="AB27" s="7">
        <v>2725</v>
      </c>
      <c r="AC27" s="7">
        <v>516</v>
      </c>
      <c r="AD27" s="7">
        <v>1504</v>
      </c>
      <c r="AE27" s="7">
        <v>279</v>
      </c>
      <c r="AF27" s="7">
        <v>2</v>
      </c>
      <c r="AG27" s="7">
        <v>29</v>
      </c>
      <c r="AH27" s="7">
        <v>1116</v>
      </c>
      <c r="AI27" s="7">
        <v>815</v>
      </c>
      <c r="AJ27" s="7">
        <v>34</v>
      </c>
      <c r="AK27" s="7">
        <v>345</v>
      </c>
      <c r="AL27" s="7">
        <v>1</v>
      </c>
      <c r="AM27" s="7">
        <v>0</v>
      </c>
      <c r="AN27" s="7">
        <v>0</v>
      </c>
    </row>
    <row r="28" spans="2:40" ht="15" x14ac:dyDescent="0.25">
      <c r="B28" s="39" t="s">
        <v>154</v>
      </c>
      <c r="C28" t="s">
        <v>327</v>
      </c>
      <c r="D28" t="s">
        <v>155</v>
      </c>
      <c r="E28" s="40">
        <v>100</v>
      </c>
      <c r="F28" s="40">
        <v>60.46</v>
      </c>
      <c r="G28" s="40">
        <v>0.62</v>
      </c>
      <c r="H28" s="40">
        <v>39.72</v>
      </c>
      <c r="I28" s="40">
        <v>40.96</v>
      </c>
      <c r="J28" s="40">
        <v>88.57</v>
      </c>
      <c r="K28" s="40">
        <v>100</v>
      </c>
      <c r="L28" s="40">
        <v>22.78</v>
      </c>
      <c r="M28" s="40">
        <v>20.46</v>
      </c>
      <c r="N28" s="40">
        <v>21.43</v>
      </c>
      <c r="O28" s="40">
        <v>61.99</v>
      </c>
      <c r="P28" s="40">
        <v>16.46</v>
      </c>
      <c r="Q28" s="40">
        <v>0.13</v>
      </c>
      <c r="R28" s="40">
        <v>0</v>
      </c>
      <c r="S28" s="7">
        <v>2256</v>
      </c>
      <c r="T28" s="7">
        <v>2256</v>
      </c>
      <c r="U28" s="7">
        <v>1364</v>
      </c>
      <c r="V28" s="7">
        <v>647</v>
      </c>
      <c r="W28" s="7">
        <v>4</v>
      </c>
      <c r="X28" s="7">
        <v>257</v>
      </c>
      <c r="Y28" s="7">
        <v>265</v>
      </c>
      <c r="Z28" s="7">
        <v>992</v>
      </c>
      <c r="AA28" s="7">
        <v>1120</v>
      </c>
      <c r="AB28" s="7">
        <v>3257</v>
      </c>
      <c r="AC28" s="7">
        <v>514</v>
      </c>
      <c r="AD28" s="7">
        <v>1652</v>
      </c>
      <c r="AE28" s="7">
        <v>338</v>
      </c>
      <c r="AF28" s="7">
        <v>3</v>
      </c>
      <c r="AG28" s="7">
        <v>14</v>
      </c>
      <c r="AH28" s="7">
        <v>1226</v>
      </c>
      <c r="AI28" s="7">
        <v>760</v>
      </c>
      <c r="AJ28" s="7">
        <v>53</v>
      </c>
      <c r="AK28" s="7">
        <v>322</v>
      </c>
      <c r="AL28" s="7">
        <v>3</v>
      </c>
      <c r="AM28" s="7">
        <v>0</v>
      </c>
      <c r="AN28" s="7">
        <v>0</v>
      </c>
    </row>
    <row r="29" spans="2:40" ht="15" x14ac:dyDescent="0.25">
      <c r="B29" s="39" t="s">
        <v>156</v>
      </c>
      <c r="C29" t="s">
        <v>327</v>
      </c>
      <c r="D29" t="s">
        <v>157</v>
      </c>
      <c r="E29" s="40">
        <v>100</v>
      </c>
      <c r="F29" s="40">
        <v>85.65</v>
      </c>
      <c r="G29" s="40">
        <v>1.04</v>
      </c>
      <c r="H29" s="40">
        <v>38.049999999999997</v>
      </c>
      <c r="I29" s="40">
        <v>46.99</v>
      </c>
      <c r="J29" s="40">
        <v>89.93</v>
      </c>
      <c r="K29" s="40">
        <v>100</v>
      </c>
      <c r="L29" s="40">
        <v>36.520000000000003</v>
      </c>
      <c r="M29" s="40">
        <v>27.25</v>
      </c>
      <c r="N29" s="40">
        <v>4</v>
      </c>
      <c r="O29" s="40">
        <v>89.29</v>
      </c>
      <c r="P29" s="40">
        <v>11.86</v>
      </c>
      <c r="Q29" s="40">
        <v>0</v>
      </c>
      <c r="R29" s="40">
        <v>0</v>
      </c>
      <c r="S29" s="7">
        <v>1443</v>
      </c>
      <c r="T29" s="7">
        <v>1443</v>
      </c>
      <c r="U29" s="7">
        <v>1236</v>
      </c>
      <c r="V29" s="7">
        <v>481</v>
      </c>
      <c r="W29" s="7">
        <v>5</v>
      </c>
      <c r="X29" s="7">
        <v>183</v>
      </c>
      <c r="Y29" s="7">
        <v>226</v>
      </c>
      <c r="Z29" s="7">
        <v>991</v>
      </c>
      <c r="AA29" s="7">
        <v>1102</v>
      </c>
      <c r="AB29" s="7">
        <v>2969</v>
      </c>
      <c r="AC29" s="7">
        <v>527</v>
      </c>
      <c r="AD29" s="7">
        <v>1057</v>
      </c>
      <c r="AE29" s="7">
        <v>288</v>
      </c>
      <c r="AF29" s="7">
        <v>1</v>
      </c>
      <c r="AG29" s="7">
        <v>25</v>
      </c>
      <c r="AH29" s="7">
        <v>784</v>
      </c>
      <c r="AI29" s="7">
        <v>700</v>
      </c>
      <c r="AJ29" s="7">
        <v>30</v>
      </c>
      <c r="AK29" s="7">
        <v>253</v>
      </c>
      <c r="AL29" s="7">
        <v>0</v>
      </c>
      <c r="AM29" s="7">
        <v>0</v>
      </c>
      <c r="AN29" s="7">
        <v>0</v>
      </c>
    </row>
    <row r="30" spans="2:40" ht="15" x14ac:dyDescent="0.25">
      <c r="B30" s="39" t="s">
        <v>158</v>
      </c>
      <c r="C30" t="s">
        <v>327</v>
      </c>
      <c r="D30" t="s">
        <v>159</v>
      </c>
      <c r="E30" s="40">
        <v>100</v>
      </c>
      <c r="F30" s="40">
        <v>77.790000000000006</v>
      </c>
      <c r="G30" s="40">
        <v>1.31</v>
      </c>
      <c r="H30" s="40">
        <v>40.54</v>
      </c>
      <c r="I30" s="40">
        <v>38.229999999999997</v>
      </c>
      <c r="J30" s="40">
        <v>84.08</v>
      </c>
      <c r="K30" s="40">
        <v>100</v>
      </c>
      <c r="L30" s="40">
        <v>26.17</v>
      </c>
      <c r="M30" s="40">
        <v>24.59</v>
      </c>
      <c r="N30" s="40">
        <v>2.7</v>
      </c>
      <c r="O30" s="40">
        <v>74.33</v>
      </c>
      <c r="P30" s="40">
        <v>10.97</v>
      </c>
      <c r="Q30" s="40">
        <v>0.61</v>
      </c>
      <c r="R30" s="40">
        <v>0</v>
      </c>
      <c r="S30" s="7">
        <v>4727</v>
      </c>
      <c r="T30" s="7">
        <v>4727</v>
      </c>
      <c r="U30" s="7">
        <v>3677</v>
      </c>
      <c r="V30" s="7">
        <v>1601</v>
      </c>
      <c r="W30" s="7">
        <v>21</v>
      </c>
      <c r="X30" s="7">
        <v>649</v>
      </c>
      <c r="Y30" s="7">
        <v>612</v>
      </c>
      <c r="Z30" s="7">
        <v>2566</v>
      </c>
      <c r="AA30" s="7">
        <v>3052</v>
      </c>
      <c r="AB30" s="7">
        <v>3630</v>
      </c>
      <c r="AC30" s="7">
        <v>1237</v>
      </c>
      <c r="AD30" s="7">
        <v>3461</v>
      </c>
      <c r="AE30" s="7">
        <v>851</v>
      </c>
      <c r="AF30" s="7">
        <v>3</v>
      </c>
      <c r="AG30" s="7">
        <v>111</v>
      </c>
      <c r="AH30" s="7">
        <v>2567</v>
      </c>
      <c r="AI30" s="7">
        <v>1908</v>
      </c>
      <c r="AJ30" s="7">
        <v>80</v>
      </c>
      <c r="AK30" s="7">
        <v>729</v>
      </c>
      <c r="AL30" s="7">
        <v>29</v>
      </c>
      <c r="AM30" s="7">
        <v>0</v>
      </c>
      <c r="AN30" s="7">
        <v>0</v>
      </c>
    </row>
    <row r="31" spans="2:40" ht="15" x14ac:dyDescent="0.25">
      <c r="B31" s="39" t="s">
        <v>160</v>
      </c>
      <c r="C31" t="s">
        <v>327</v>
      </c>
      <c r="D31" t="s">
        <v>161</v>
      </c>
      <c r="E31" s="40">
        <v>100</v>
      </c>
      <c r="F31" s="40">
        <v>66.510000000000005</v>
      </c>
      <c r="G31" s="40">
        <v>1.1000000000000001</v>
      </c>
      <c r="H31" s="40">
        <v>39.47</v>
      </c>
      <c r="I31" s="40">
        <v>44.3</v>
      </c>
      <c r="J31" s="40">
        <v>91.6</v>
      </c>
      <c r="K31" s="40">
        <v>100</v>
      </c>
      <c r="L31" s="40">
        <v>33.29</v>
      </c>
      <c r="M31" s="40">
        <v>15.66</v>
      </c>
      <c r="N31" s="40">
        <v>0</v>
      </c>
      <c r="O31" s="40">
        <v>70.39</v>
      </c>
      <c r="P31" s="40">
        <v>10.73</v>
      </c>
      <c r="Q31" s="40">
        <v>0</v>
      </c>
      <c r="R31" s="40">
        <v>0</v>
      </c>
      <c r="S31" s="7">
        <v>1448</v>
      </c>
      <c r="T31" s="7">
        <v>1448</v>
      </c>
      <c r="U31" s="7">
        <v>963</v>
      </c>
      <c r="V31" s="7">
        <v>456</v>
      </c>
      <c r="W31" s="7">
        <v>5</v>
      </c>
      <c r="X31" s="7">
        <v>180</v>
      </c>
      <c r="Y31" s="7">
        <v>202</v>
      </c>
      <c r="Z31" s="7">
        <v>600</v>
      </c>
      <c r="AA31" s="7">
        <v>655</v>
      </c>
      <c r="AB31" s="7">
        <v>2251</v>
      </c>
      <c r="AC31" s="7">
        <v>482</v>
      </c>
      <c r="AD31" s="7">
        <v>1060</v>
      </c>
      <c r="AE31" s="7">
        <v>166</v>
      </c>
      <c r="AF31" s="7">
        <v>0</v>
      </c>
      <c r="AG31" s="7">
        <v>5</v>
      </c>
      <c r="AH31" s="7">
        <v>787</v>
      </c>
      <c r="AI31" s="7">
        <v>554</v>
      </c>
      <c r="AJ31" s="7">
        <v>22</v>
      </c>
      <c r="AK31" s="7">
        <v>205</v>
      </c>
      <c r="AL31" s="7">
        <v>0</v>
      </c>
      <c r="AM31" s="7">
        <v>0</v>
      </c>
      <c r="AN31" s="7">
        <v>0</v>
      </c>
    </row>
    <row r="32" spans="2:40" ht="15" x14ac:dyDescent="0.25">
      <c r="B32" s="39" t="s">
        <v>162</v>
      </c>
      <c r="C32" t="s">
        <v>327</v>
      </c>
      <c r="D32" t="s">
        <v>163</v>
      </c>
      <c r="E32" s="40">
        <v>100</v>
      </c>
      <c r="F32" s="40">
        <v>93.73</v>
      </c>
      <c r="G32" s="40">
        <v>1.82</v>
      </c>
      <c r="H32" s="40">
        <v>40</v>
      </c>
      <c r="I32" s="40">
        <v>45.45</v>
      </c>
      <c r="J32" s="40">
        <v>92.82</v>
      </c>
      <c r="K32" s="40">
        <v>100</v>
      </c>
      <c r="L32" s="40">
        <v>61.32</v>
      </c>
      <c r="M32" s="40">
        <v>15.17</v>
      </c>
      <c r="N32" s="40">
        <v>100</v>
      </c>
      <c r="O32" s="40">
        <v>100</v>
      </c>
      <c r="P32" s="40">
        <v>12.68</v>
      </c>
      <c r="Q32" s="40">
        <v>0</v>
      </c>
      <c r="R32" s="40">
        <v>0</v>
      </c>
      <c r="S32" s="7">
        <v>287</v>
      </c>
      <c r="T32" s="7">
        <v>287</v>
      </c>
      <c r="U32" s="7">
        <v>269</v>
      </c>
      <c r="V32" s="7">
        <v>110</v>
      </c>
      <c r="W32" s="7">
        <v>2</v>
      </c>
      <c r="X32" s="7">
        <v>44</v>
      </c>
      <c r="Y32" s="7">
        <v>50</v>
      </c>
      <c r="Z32" s="7">
        <v>181</v>
      </c>
      <c r="AA32" s="7">
        <v>195</v>
      </c>
      <c r="AB32" s="7">
        <v>471</v>
      </c>
      <c r="AC32" s="7">
        <v>176</v>
      </c>
      <c r="AD32" s="7">
        <v>211</v>
      </c>
      <c r="AE32" s="7">
        <v>32</v>
      </c>
      <c r="AF32" s="7">
        <v>1</v>
      </c>
      <c r="AG32" s="7">
        <v>1</v>
      </c>
      <c r="AH32" s="7">
        <v>156</v>
      </c>
      <c r="AI32" s="7">
        <v>161</v>
      </c>
      <c r="AJ32" s="7">
        <v>9</v>
      </c>
      <c r="AK32" s="7">
        <v>71</v>
      </c>
      <c r="AL32" s="7">
        <v>0</v>
      </c>
      <c r="AM32" s="7">
        <v>0</v>
      </c>
      <c r="AN32" s="7">
        <v>0</v>
      </c>
    </row>
    <row r="33" spans="2:40" ht="15" x14ac:dyDescent="0.25">
      <c r="B33" s="39" t="s">
        <v>164</v>
      </c>
      <c r="C33" t="s">
        <v>327</v>
      </c>
      <c r="D33" t="s">
        <v>165</v>
      </c>
      <c r="E33" s="40">
        <v>98.08</v>
      </c>
      <c r="F33" s="40">
        <v>73.650000000000006</v>
      </c>
      <c r="G33" s="40">
        <v>1.07</v>
      </c>
      <c r="H33" s="40">
        <v>39.75</v>
      </c>
      <c r="I33" s="40">
        <v>38.869999999999997</v>
      </c>
      <c r="J33" s="40">
        <v>87.04</v>
      </c>
      <c r="K33" s="40">
        <v>100</v>
      </c>
      <c r="L33" s="40">
        <v>26.95</v>
      </c>
      <c r="M33" s="40">
        <v>23.81</v>
      </c>
      <c r="N33" s="40">
        <v>3.38</v>
      </c>
      <c r="O33" s="40">
        <v>84.37</v>
      </c>
      <c r="P33" s="40">
        <v>11.75</v>
      </c>
      <c r="Q33" s="40">
        <v>0.86</v>
      </c>
      <c r="R33" s="40">
        <v>0</v>
      </c>
      <c r="S33" s="7">
        <v>110942</v>
      </c>
      <c r="T33" s="7">
        <v>108809</v>
      </c>
      <c r="U33" s="7">
        <v>81711</v>
      </c>
      <c r="V33" s="7">
        <v>35098</v>
      </c>
      <c r="W33" s="7">
        <v>374</v>
      </c>
      <c r="X33" s="7">
        <v>13952</v>
      </c>
      <c r="Y33" s="7">
        <v>13642</v>
      </c>
      <c r="Z33" s="7">
        <v>52067</v>
      </c>
      <c r="AA33" s="7">
        <v>59821</v>
      </c>
      <c r="AB33" s="7">
        <v>129499</v>
      </c>
      <c r="AC33" s="7">
        <v>29895</v>
      </c>
      <c r="AD33" s="7">
        <v>81222</v>
      </c>
      <c r="AE33" s="7">
        <v>19337</v>
      </c>
      <c r="AF33" s="7">
        <v>60</v>
      </c>
      <c r="AG33" s="7">
        <v>1775</v>
      </c>
      <c r="AH33" s="7">
        <v>60253</v>
      </c>
      <c r="AI33" s="7">
        <v>50834</v>
      </c>
      <c r="AJ33" s="7">
        <v>2201</v>
      </c>
      <c r="AK33" s="7">
        <v>18724</v>
      </c>
      <c r="AL33" s="7">
        <v>956</v>
      </c>
      <c r="AM33" s="7">
        <v>0</v>
      </c>
      <c r="AN33" s="7">
        <v>62</v>
      </c>
    </row>
    <row r="34" spans="2:40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</row>
    <row r="35" spans="2:40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</row>
    <row r="36" spans="2:40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</row>
    <row r="37" spans="2:40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</row>
    <row r="38" spans="2:40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</row>
    <row r="39" spans="2:40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</row>
    <row r="40" spans="2:40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</row>
    <row r="41" spans="2:40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2:40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</row>
    <row r="43" spans="2:40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</row>
    <row r="44" spans="2:40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</row>
    <row r="45" spans="2:40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</row>
    <row r="46" spans="2:40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</row>
    <row r="47" spans="2:40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</row>
    <row r="48" spans="2:40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</row>
    <row r="49" spans="5:40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</row>
    <row r="50" spans="5:40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</row>
    <row r="51" spans="5:40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  <row r="52" spans="5:40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</row>
    <row r="53" spans="5:40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</row>
    <row r="54" spans="5:40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</row>
    <row r="55" spans="5:40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</row>
    <row r="56" spans="5:40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</row>
    <row r="57" spans="5:40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</row>
    <row r="58" spans="5:40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</row>
    <row r="59" spans="5:40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</row>
    <row r="60" spans="5:40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5:40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</row>
    <row r="62" spans="5:40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</row>
    <row r="63" spans="5:40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  <row r="64" spans="5:40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</row>
    <row r="65" spans="5:40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</row>
    <row r="66" spans="5:40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</row>
    <row r="67" spans="5:40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</row>
    <row r="68" spans="5:40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</row>
    <row r="69" spans="5:40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</row>
    <row r="70" spans="5:40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</row>
    <row r="71" spans="5:40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</row>
    <row r="72" spans="5:40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</row>
    <row r="73" spans="5:40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</row>
    <row r="74" spans="5:40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</row>
    <row r="75" spans="5:40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</row>
    <row r="76" spans="5:40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</row>
    <row r="77" spans="5:40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</row>
    <row r="78" spans="5:40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</row>
    <row r="79" spans="5:40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</row>
    <row r="80" spans="5:40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</row>
    <row r="81" spans="5:40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</row>
    <row r="82" spans="5:40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</row>
    <row r="83" spans="5:40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</row>
    <row r="84" spans="5:40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</row>
    <row r="85" spans="5:40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</row>
    <row r="86" spans="5:40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</row>
    <row r="87" spans="5:40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</row>
    <row r="88" spans="5:40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</row>
    <row r="89" spans="5:40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</row>
    <row r="90" spans="5:40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</row>
    <row r="91" spans="5:40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</row>
    <row r="92" spans="5:40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</row>
    <row r="93" spans="5:40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</row>
    <row r="94" spans="5:40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</row>
    <row r="95" spans="5:40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</row>
    <row r="96" spans="5:40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</row>
    <row r="97" spans="5:40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</row>
    <row r="98" spans="5:40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</row>
    <row r="99" spans="5:40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</row>
    <row r="100" spans="5:40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</row>
    <row r="101" spans="5:40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</row>
    <row r="102" spans="5:40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</row>
    <row r="103" spans="5:40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</row>
    <row r="104" spans="5:40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</row>
    <row r="105" spans="5:40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</row>
    <row r="106" spans="5:40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</row>
    <row r="107" spans="5:40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</row>
    <row r="108" spans="5:40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</row>
    <row r="109" spans="5:40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</row>
    <row r="110" spans="5:40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</row>
    <row r="111" spans="5:40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</row>
    <row r="112" spans="5:40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</row>
    <row r="113" spans="5:40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</row>
    <row r="114" spans="5:40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</row>
    <row r="115" spans="5:40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</row>
    <row r="116" spans="5:40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</row>
    <row r="117" spans="5:40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</row>
    <row r="118" spans="5:40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</row>
    <row r="119" spans="5:40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</row>
    <row r="120" spans="5:40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</row>
    <row r="121" spans="5:40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</row>
    <row r="122" spans="5:40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</row>
    <row r="123" spans="5:40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</row>
    <row r="124" spans="5:40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</row>
    <row r="125" spans="5:40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5"/>
  <sheetViews>
    <sheetView workbookViewId="0">
      <selection activeCell="F8" sqref="F8"/>
    </sheetView>
  </sheetViews>
  <sheetFormatPr baseColWidth="10" defaultRowHeight="12.75" x14ac:dyDescent="0.2"/>
  <cols>
    <col min="1" max="1" width="2.7109375" style="29" customWidth="1"/>
    <col min="2" max="2" width="13" style="29" customWidth="1"/>
    <col min="3" max="3" width="8.140625" style="30" customWidth="1"/>
    <col min="4" max="4" width="23.85546875" style="30" customWidth="1"/>
    <col min="5" max="5" width="16.28515625" style="30" customWidth="1"/>
    <col min="6" max="6" width="19.85546875" style="30" customWidth="1"/>
    <col min="7" max="7" width="19.5703125" style="30" customWidth="1"/>
    <col min="8" max="8" width="18.28515625" style="30" customWidth="1"/>
    <col min="9" max="9" width="19.85546875" style="30" customWidth="1"/>
    <col min="10" max="10" width="19.5703125" style="30" customWidth="1"/>
    <col min="11" max="11" width="18.28515625" style="30" customWidth="1"/>
    <col min="12" max="12" width="14.5703125" style="30" customWidth="1"/>
    <col min="13" max="13" width="20.28515625" style="30" customWidth="1"/>
    <col min="14" max="14" width="24.140625" style="30" customWidth="1"/>
    <col min="15" max="15" width="26.85546875" style="30" customWidth="1"/>
    <col min="16" max="16" width="10" style="30" customWidth="1"/>
    <col min="17" max="17" width="15.5703125" style="30" customWidth="1"/>
    <col min="18" max="18" width="8.5703125" style="30" customWidth="1"/>
    <col min="19" max="19" width="15.140625" style="30" customWidth="1"/>
    <col min="20" max="20" width="14.85546875" style="30" customWidth="1"/>
    <col min="21" max="21" width="13.5703125" style="30" customWidth="1"/>
    <col min="22" max="22" width="8.5703125" style="30" customWidth="1"/>
    <col min="23" max="23" width="15.140625" style="30" customWidth="1"/>
    <col min="24" max="24" width="14.85546875" style="30" customWidth="1"/>
    <col min="25" max="25" width="13.5703125" style="30" customWidth="1"/>
    <col min="26" max="26" width="10.7109375" style="30" customWidth="1"/>
    <col min="27" max="27" width="10" style="30" customWidth="1"/>
    <col min="28" max="29" width="19.7109375" style="30" customWidth="1"/>
    <col min="30" max="32" width="8.85546875" style="30" customWidth="1"/>
    <col min="33" max="33" width="15.5703125" style="30" customWidth="1"/>
    <col min="34" max="34" width="22.85546875" style="30" customWidth="1"/>
    <col min="35" max="35" width="19.42578125" style="30" customWidth="1"/>
    <col min="36" max="36" width="22" style="30" customWidth="1"/>
    <col min="37" max="37" width="24.140625" style="30" customWidth="1"/>
    <col min="38" max="39" width="27.7109375" style="30" customWidth="1"/>
    <col min="40" max="40" width="20.7109375" style="30" customWidth="1"/>
    <col min="41" max="42" width="21.28515625" style="30" customWidth="1"/>
    <col min="43" max="43" width="16.140625" style="30" customWidth="1"/>
    <col min="44" max="256" width="11.42578125" style="29"/>
    <col min="257" max="257" width="2.7109375" style="29" customWidth="1"/>
    <col min="258" max="258" width="13" style="29" customWidth="1"/>
    <col min="259" max="259" width="8.140625" style="29" customWidth="1"/>
    <col min="260" max="260" width="23.85546875" style="29" customWidth="1"/>
    <col min="261" max="261" width="16.28515625" style="29" customWidth="1"/>
    <col min="262" max="262" width="19.85546875" style="29" customWidth="1"/>
    <col min="263" max="263" width="19.5703125" style="29" customWidth="1"/>
    <col min="264" max="264" width="18.28515625" style="29" customWidth="1"/>
    <col min="265" max="265" width="19.85546875" style="29" customWidth="1"/>
    <col min="266" max="266" width="19.5703125" style="29" customWidth="1"/>
    <col min="267" max="267" width="18.28515625" style="29" customWidth="1"/>
    <col min="268" max="268" width="14.5703125" style="29" customWidth="1"/>
    <col min="269" max="269" width="20.28515625" style="29" customWidth="1"/>
    <col min="270" max="270" width="24.140625" style="29" customWidth="1"/>
    <col min="271" max="271" width="26.85546875" style="29" customWidth="1"/>
    <col min="272" max="272" width="10" style="29" customWidth="1"/>
    <col min="273" max="273" width="15.5703125" style="29" customWidth="1"/>
    <col min="274" max="274" width="8.5703125" style="29" customWidth="1"/>
    <col min="275" max="275" width="15.140625" style="29" customWidth="1"/>
    <col min="276" max="276" width="14.85546875" style="29" customWidth="1"/>
    <col min="277" max="277" width="13.5703125" style="29" customWidth="1"/>
    <col min="278" max="278" width="8.5703125" style="29" customWidth="1"/>
    <col min="279" max="279" width="15.140625" style="29" customWidth="1"/>
    <col min="280" max="280" width="14.85546875" style="29" customWidth="1"/>
    <col min="281" max="281" width="13.5703125" style="29" customWidth="1"/>
    <col min="282" max="282" width="10.7109375" style="29" customWidth="1"/>
    <col min="283" max="283" width="10" style="29" customWidth="1"/>
    <col min="284" max="285" width="19.7109375" style="29" customWidth="1"/>
    <col min="286" max="288" width="8.85546875" style="29" customWidth="1"/>
    <col min="289" max="289" width="15.5703125" style="29" customWidth="1"/>
    <col min="290" max="290" width="22.85546875" style="29" customWidth="1"/>
    <col min="291" max="291" width="19.42578125" style="29" customWidth="1"/>
    <col min="292" max="292" width="22" style="29" customWidth="1"/>
    <col min="293" max="293" width="24.140625" style="29" customWidth="1"/>
    <col min="294" max="295" width="27.7109375" style="29" customWidth="1"/>
    <col min="296" max="296" width="20.7109375" style="29" customWidth="1"/>
    <col min="297" max="298" width="21.28515625" style="29" customWidth="1"/>
    <col min="299" max="299" width="16.140625" style="29" customWidth="1"/>
    <col min="300" max="512" width="11.42578125" style="29"/>
    <col min="513" max="513" width="2.7109375" style="29" customWidth="1"/>
    <col min="514" max="514" width="13" style="29" customWidth="1"/>
    <col min="515" max="515" width="8.140625" style="29" customWidth="1"/>
    <col min="516" max="516" width="23.85546875" style="29" customWidth="1"/>
    <col min="517" max="517" width="16.28515625" style="29" customWidth="1"/>
    <col min="518" max="518" width="19.85546875" style="29" customWidth="1"/>
    <col min="519" max="519" width="19.5703125" style="29" customWidth="1"/>
    <col min="520" max="520" width="18.28515625" style="29" customWidth="1"/>
    <col min="521" max="521" width="19.85546875" style="29" customWidth="1"/>
    <col min="522" max="522" width="19.5703125" style="29" customWidth="1"/>
    <col min="523" max="523" width="18.28515625" style="29" customWidth="1"/>
    <col min="524" max="524" width="14.5703125" style="29" customWidth="1"/>
    <col min="525" max="525" width="20.28515625" style="29" customWidth="1"/>
    <col min="526" max="526" width="24.140625" style="29" customWidth="1"/>
    <col min="527" max="527" width="26.85546875" style="29" customWidth="1"/>
    <col min="528" max="528" width="10" style="29" customWidth="1"/>
    <col min="529" max="529" width="15.5703125" style="29" customWidth="1"/>
    <col min="530" max="530" width="8.5703125" style="29" customWidth="1"/>
    <col min="531" max="531" width="15.140625" style="29" customWidth="1"/>
    <col min="532" max="532" width="14.85546875" style="29" customWidth="1"/>
    <col min="533" max="533" width="13.5703125" style="29" customWidth="1"/>
    <col min="534" max="534" width="8.5703125" style="29" customWidth="1"/>
    <col min="535" max="535" width="15.140625" style="29" customWidth="1"/>
    <col min="536" max="536" width="14.85546875" style="29" customWidth="1"/>
    <col min="537" max="537" width="13.5703125" style="29" customWidth="1"/>
    <col min="538" max="538" width="10.7109375" style="29" customWidth="1"/>
    <col min="539" max="539" width="10" style="29" customWidth="1"/>
    <col min="540" max="541" width="19.7109375" style="29" customWidth="1"/>
    <col min="542" max="544" width="8.85546875" style="29" customWidth="1"/>
    <col min="545" max="545" width="15.5703125" style="29" customWidth="1"/>
    <col min="546" max="546" width="22.85546875" style="29" customWidth="1"/>
    <col min="547" max="547" width="19.42578125" style="29" customWidth="1"/>
    <col min="548" max="548" width="22" style="29" customWidth="1"/>
    <col min="549" max="549" width="24.140625" style="29" customWidth="1"/>
    <col min="550" max="551" width="27.7109375" style="29" customWidth="1"/>
    <col min="552" max="552" width="20.7109375" style="29" customWidth="1"/>
    <col min="553" max="554" width="21.28515625" style="29" customWidth="1"/>
    <col min="555" max="555" width="16.140625" style="29" customWidth="1"/>
    <col min="556" max="768" width="11.42578125" style="29"/>
    <col min="769" max="769" width="2.7109375" style="29" customWidth="1"/>
    <col min="770" max="770" width="13" style="29" customWidth="1"/>
    <col min="771" max="771" width="8.140625" style="29" customWidth="1"/>
    <col min="772" max="772" width="23.85546875" style="29" customWidth="1"/>
    <col min="773" max="773" width="16.28515625" style="29" customWidth="1"/>
    <col min="774" max="774" width="19.85546875" style="29" customWidth="1"/>
    <col min="775" max="775" width="19.5703125" style="29" customWidth="1"/>
    <col min="776" max="776" width="18.28515625" style="29" customWidth="1"/>
    <col min="777" max="777" width="19.85546875" style="29" customWidth="1"/>
    <col min="778" max="778" width="19.5703125" style="29" customWidth="1"/>
    <col min="779" max="779" width="18.28515625" style="29" customWidth="1"/>
    <col min="780" max="780" width="14.5703125" style="29" customWidth="1"/>
    <col min="781" max="781" width="20.28515625" style="29" customWidth="1"/>
    <col min="782" max="782" width="24.140625" style="29" customWidth="1"/>
    <col min="783" max="783" width="26.85546875" style="29" customWidth="1"/>
    <col min="784" max="784" width="10" style="29" customWidth="1"/>
    <col min="785" max="785" width="15.5703125" style="29" customWidth="1"/>
    <col min="786" max="786" width="8.5703125" style="29" customWidth="1"/>
    <col min="787" max="787" width="15.140625" style="29" customWidth="1"/>
    <col min="788" max="788" width="14.85546875" style="29" customWidth="1"/>
    <col min="789" max="789" width="13.5703125" style="29" customWidth="1"/>
    <col min="790" max="790" width="8.5703125" style="29" customWidth="1"/>
    <col min="791" max="791" width="15.140625" style="29" customWidth="1"/>
    <col min="792" max="792" width="14.85546875" style="29" customWidth="1"/>
    <col min="793" max="793" width="13.5703125" style="29" customWidth="1"/>
    <col min="794" max="794" width="10.7109375" style="29" customWidth="1"/>
    <col min="795" max="795" width="10" style="29" customWidth="1"/>
    <col min="796" max="797" width="19.7109375" style="29" customWidth="1"/>
    <col min="798" max="800" width="8.85546875" style="29" customWidth="1"/>
    <col min="801" max="801" width="15.5703125" style="29" customWidth="1"/>
    <col min="802" max="802" width="22.85546875" style="29" customWidth="1"/>
    <col min="803" max="803" width="19.42578125" style="29" customWidth="1"/>
    <col min="804" max="804" width="22" style="29" customWidth="1"/>
    <col min="805" max="805" width="24.140625" style="29" customWidth="1"/>
    <col min="806" max="807" width="27.7109375" style="29" customWidth="1"/>
    <col min="808" max="808" width="20.7109375" style="29" customWidth="1"/>
    <col min="809" max="810" width="21.28515625" style="29" customWidth="1"/>
    <col min="811" max="811" width="16.140625" style="29" customWidth="1"/>
    <col min="812" max="1024" width="11.42578125" style="29"/>
    <col min="1025" max="1025" width="2.7109375" style="29" customWidth="1"/>
    <col min="1026" max="1026" width="13" style="29" customWidth="1"/>
    <col min="1027" max="1027" width="8.140625" style="29" customWidth="1"/>
    <col min="1028" max="1028" width="23.85546875" style="29" customWidth="1"/>
    <col min="1029" max="1029" width="16.28515625" style="29" customWidth="1"/>
    <col min="1030" max="1030" width="19.85546875" style="29" customWidth="1"/>
    <col min="1031" max="1031" width="19.5703125" style="29" customWidth="1"/>
    <col min="1032" max="1032" width="18.28515625" style="29" customWidth="1"/>
    <col min="1033" max="1033" width="19.85546875" style="29" customWidth="1"/>
    <col min="1034" max="1034" width="19.5703125" style="29" customWidth="1"/>
    <col min="1035" max="1035" width="18.28515625" style="29" customWidth="1"/>
    <col min="1036" max="1036" width="14.5703125" style="29" customWidth="1"/>
    <col min="1037" max="1037" width="20.28515625" style="29" customWidth="1"/>
    <col min="1038" max="1038" width="24.140625" style="29" customWidth="1"/>
    <col min="1039" max="1039" width="26.85546875" style="29" customWidth="1"/>
    <col min="1040" max="1040" width="10" style="29" customWidth="1"/>
    <col min="1041" max="1041" width="15.5703125" style="29" customWidth="1"/>
    <col min="1042" max="1042" width="8.5703125" style="29" customWidth="1"/>
    <col min="1043" max="1043" width="15.140625" style="29" customWidth="1"/>
    <col min="1044" max="1044" width="14.85546875" style="29" customWidth="1"/>
    <col min="1045" max="1045" width="13.5703125" style="29" customWidth="1"/>
    <col min="1046" max="1046" width="8.5703125" style="29" customWidth="1"/>
    <col min="1047" max="1047" width="15.140625" style="29" customWidth="1"/>
    <col min="1048" max="1048" width="14.85546875" style="29" customWidth="1"/>
    <col min="1049" max="1049" width="13.5703125" style="29" customWidth="1"/>
    <col min="1050" max="1050" width="10.7109375" style="29" customWidth="1"/>
    <col min="1051" max="1051" width="10" style="29" customWidth="1"/>
    <col min="1052" max="1053" width="19.7109375" style="29" customWidth="1"/>
    <col min="1054" max="1056" width="8.85546875" style="29" customWidth="1"/>
    <col min="1057" max="1057" width="15.5703125" style="29" customWidth="1"/>
    <col min="1058" max="1058" width="22.85546875" style="29" customWidth="1"/>
    <col min="1059" max="1059" width="19.42578125" style="29" customWidth="1"/>
    <col min="1060" max="1060" width="22" style="29" customWidth="1"/>
    <col min="1061" max="1061" width="24.140625" style="29" customWidth="1"/>
    <col min="1062" max="1063" width="27.7109375" style="29" customWidth="1"/>
    <col min="1064" max="1064" width="20.7109375" style="29" customWidth="1"/>
    <col min="1065" max="1066" width="21.28515625" style="29" customWidth="1"/>
    <col min="1067" max="1067" width="16.140625" style="29" customWidth="1"/>
    <col min="1068" max="1280" width="11.42578125" style="29"/>
    <col min="1281" max="1281" width="2.7109375" style="29" customWidth="1"/>
    <col min="1282" max="1282" width="13" style="29" customWidth="1"/>
    <col min="1283" max="1283" width="8.140625" style="29" customWidth="1"/>
    <col min="1284" max="1284" width="23.85546875" style="29" customWidth="1"/>
    <col min="1285" max="1285" width="16.28515625" style="29" customWidth="1"/>
    <col min="1286" max="1286" width="19.85546875" style="29" customWidth="1"/>
    <col min="1287" max="1287" width="19.5703125" style="29" customWidth="1"/>
    <col min="1288" max="1288" width="18.28515625" style="29" customWidth="1"/>
    <col min="1289" max="1289" width="19.85546875" style="29" customWidth="1"/>
    <col min="1290" max="1290" width="19.5703125" style="29" customWidth="1"/>
    <col min="1291" max="1291" width="18.28515625" style="29" customWidth="1"/>
    <col min="1292" max="1292" width="14.5703125" style="29" customWidth="1"/>
    <col min="1293" max="1293" width="20.28515625" style="29" customWidth="1"/>
    <col min="1294" max="1294" width="24.140625" style="29" customWidth="1"/>
    <col min="1295" max="1295" width="26.85546875" style="29" customWidth="1"/>
    <col min="1296" max="1296" width="10" style="29" customWidth="1"/>
    <col min="1297" max="1297" width="15.5703125" style="29" customWidth="1"/>
    <col min="1298" max="1298" width="8.5703125" style="29" customWidth="1"/>
    <col min="1299" max="1299" width="15.140625" style="29" customWidth="1"/>
    <col min="1300" max="1300" width="14.85546875" style="29" customWidth="1"/>
    <col min="1301" max="1301" width="13.5703125" style="29" customWidth="1"/>
    <col min="1302" max="1302" width="8.5703125" style="29" customWidth="1"/>
    <col min="1303" max="1303" width="15.140625" style="29" customWidth="1"/>
    <col min="1304" max="1304" width="14.85546875" style="29" customWidth="1"/>
    <col min="1305" max="1305" width="13.5703125" style="29" customWidth="1"/>
    <col min="1306" max="1306" width="10.7109375" style="29" customWidth="1"/>
    <col min="1307" max="1307" width="10" style="29" customWidth="1"/>
    <col min="1308" max="1309" width="19.7109375" style="29" customWidth="1"/>
    <col min="1310" max="1312" width="8.85546875" style="29" customWidth="1"/>
    <col min="1313" max="1313" width="15.5703125" style="29" customWidth="1"/>
    <col min="1314" max="1314" width="22.85546875" style="29" customWidth="1"/>
    <col min="1315" max="1315" width="19.42578125" style="29" customWidth="1"/>
    <col min="1316" max="1316" width="22" style="29" customWidth="1"/>
    <col min="1317" max="1317" width="24.140625" style="29" customWidth="1"/>
    <col min="1318" max="1319" width="27.7109375" style="29" customWidth="1"/>
    <col min="1320" max="1320" width="20.7109375" style="29" customWidth="1"/>
    <col min="1321" max="1322" width="21.28515625" style="29" customWidth="1"/>
    <col min="1323" max="1323" width="16.140625" style="29" customWidth="1"/>
    <col min="1324" max="1536" width="11.42578125" style="29"/>
    <col min="1537" max="1537" width="2.7109375" style="29" customWidth="1"/>
    <col min="1538" max="1538" width="13" style="29" customWidth="1"/>
    <col min="1539" max="1539" width="8.140625" style="29" customWidth="1"/>
    <col min="1540" max="1540" width="23.85546875" style="29" customWidth="1"/>
    <col min="1541" max="1541" width="16.28515625" style="29" customWidth="1"/>
    <col min="1542" max="1542" width="19.85546875" style="29" customWidth="1"/>
    <col min="1543" max="1543" width="19.5703125" style="29" customWidth="1"/>
    <col min="1544" max="1544" width="18.28515625" style="29" customWidth="1"/>
    <col min="1545" max="1545" width="19.85546875" style="29" customWidth="1"/>
    <col min="1546" max="1546" width="19.5703125" style="29" customWidth="1"/>
    <col min="1547" max="1547" width="18.28515625" style="29" customWidth="1"/>
    <col min="1548" max="1548" width="14.5703125" style="29" customWidth="1"/>
    <col min="1549" max="1549" width="20.28515625" style="29" customWidth="1"/>
    <col min="1550" max="1550" width="24.140625" style="29" customWidth="1"/>
    <col min="1551" max="1551" width="26.85546875" style="29" customWidth="1"/>
    <col min="1552" max="1552" width="10" style="29" customWidth="1"/>
    <col min="1553" max="1553" width="15.5703125" style="29" customWidth="1"/>
    <col min="1554" max="1554" width="8.5703125" style="29" customWidth="1"/>
    <col min="1555" max="1555" width="15.140625" style="29" customWidth="1"/>
    <col min="1556" max="1556" width="14.85546875" style="29" customWidth="1"/>
    <col min="1557" max="1557" width="13.5703125" style="29" customWidth="1"/>
    <col min="1558" max="1558" width="8.5703125" style="29" customWidth="1"/>
    <col min="1559" max="1559" width="15.140625" style="29" customWidth="1"/>
    <col min="1560" max="1560" width="14.85546875" style="29" customWidth="1"/>
    <col min="1561" max="1561" width="13.5703125" style="29" customWidth="1"/>
    <col min="1562" max="1562" width="10.7109375" style="29" customWidth="1"/>
    <col min="1563" max="1563" width="10" style="29" customWidth="1"/>
    <col min="1564" max="1565" width="19.7109375" style="29" customWidth="1"/>
    <col min="1566" max="1568" width="8.85546875" style="29" customWidth="1"/>
    <col min="1569" max="1569" width="15.5703125" style="29" customWidth="1"/>
    <col min="1570" max="1570" width="22.85546875" style="29" customWidth="1"/>
    <col min="1571" max="1571" width="19.42578125" style="29" customWidth="1"/>
    <col min="1572" max="1572" width="22" style="29" customWidth="1"/>
    <col min="1573" max="1573" width="24.140625" style="29" customWidth="1"/>
    <col min="1574" max="1575" width="27.7109375" style="29" customWidth="1"/>
    <col min="1576" max="1576" width="20.7109375" style="29" customWidth="1"/>
    <col min="1577" max="1578" width="21.28515625" style="29" customWidth="1"/>
    <col min="1579" max="1579" width="16.140625" style="29" customWidth="1"/>
    <col min="1580" max="1792" width="11.42578125" style="29"/>
    <col min="1793" max="1793" width="2.7109375" style="29" customWidth="1"/>
    <col min="1794" max="1794" width="13" style="29" customWidth="1"/>
    <col min="1795" max="1795" width="8.140625" style="29" customWidth="1"/>
    <col min="1796" max="1796" width="23.85546875" style="29" customWidth="1"/>
    <col min="1797" max="1797" width="16.28515625" style="29" customWidth="1"/>
    <col min="1798" max="1798" width="19.85546875" style="29" customWidth="1"/>
    <col min="1799" max="1799" width="19.5703125" style="29" customWidth="1"/>
    <col min="1800" max="1800" width="18.28515625" style="29" customWidth="1"/>
    <col min="1801" max="1801" width="19.85546875" style="29" customWidth="1"/>
    <col min="1802" max="1802" width="19.5703125" style="29" customWidth="1"/>
    <col min="1803" max="1803" width="18.28515625" style="29" customWidth="1"/>
    <col min="1804" max="1804" width="14.5703125" style="29" customWidth="1"/>
    <col min="1805" max="1805" width="20.28515625" style="29" customWidth="1"/>
    <col min="1806" max="1806" width="24.140625" style="29" customWidth="1"/>
    <col min="1807" max="1807" width="26.85546875" style="29" customWidth="1"/>
    <col min="1808" max="1808" width="10" style="29" customWidth="1"/>
    <col min="1809" max="1809" width="15.5703125" style="29" customWidth="1"/>
    <col min="1810" max="1810" width="8.5703125" style="29" customWidth="1"/>
    <col min="1811" max="1811" width="15.140625" style="29" customWidth="1"/>
    <col min="1812" max="1812" width="14.85546875" style="29" customWidth="1"/>
    <col min="1813" max="1813" width="13.5703125" style="29" customWidth="1"/>
    <col min="1814" max="1814" width="8.5703125" style="29" customWidth="1"/>
    <col min="1815" max="1815" width="15.140625" style="29" customWidth="1"/>
    <col min="1816" max="1816" width="14.85546875" style="29" customWidth="1"/>
    <col min="1817" max="1817" width="13.5703125" style="29" customWidth="1"/>
    <col min="1818" max="1818" width="10.7109375" style="29" customWidth="1"/>
    <col min="1819" max="1819" width="10" style="29" customWidth="1"/>
    <col min="1820" max="1821" width="19.7109375" style="29" customWidth="1"/>
    <col min="1822" max="1824" width="8.85546875" style="29" customWidth="1"/>
    <col min="1825" max="1825" width="15.5703125" style="29" customWidth="1"/>
    <col min="1826" max="1826" width="22.85546875" style="29" customWidth="1"/>
    <col min="1827" max="1827" width="19.42578125" style="29" customWidth="1"/>
    <col min="1828" max="1828" width="22" style="29" customWidth="1"/>
    <col min="1829" max="1829" width="24.140625" style="29" customWidth="1"/>
    <col min="1830" max="1831" width="27.7109375" style="29" customWidth="1"/>
    <col min="1832" max="1832" width="20.7109375" style="29" customWidth="1"/>
    <col min="1833" max="1834" width="21.28515625" style="29" customWidth="1"/>
    <col min="1835" max="1835" width="16.140625" style="29" customWidth="1"/>
    <col min="1836" max="2048" width="11.42578125" style="29"/>
    <col min="2049" max="2049" width="2.7109375" style="29" customWidth="1"/>
    <col min="2050" max="2050" width="13" style="29" customWidth="1"/>
    <col min="2051" max="2051" width="8.140625" style="29" customWidth="1"/>
    <col min="2052" max="2052" width="23.85546875" style="29" customWidth="1"/>
    <col min="2053" max="2053" width="16.28515625" style="29" customWidth="1"/>
    <col min="2054" max="2054" width="19.85546875" style="29" customWidth="1"/>
    <col min="2055" max="2055" width="19.5703125" style="29" customWidth="1"/>
    <col min="2056" max="2056" width="18.28515625" style="29" customWidth="1"/>
    <col min="2057" max="2057" width="19.85546875" style="29" customWidth="1"/>
    <col min="2058" max="2058" width="19.5703125" style="29" customWidth="1"/>
    <col min="2059" max="2059" width="18.28515625" style="29" customWidth="1"/>
    <col min="2060" max="2060" width="14.5703125" style="29" customWidth="1"/>
    <col min="2061" max="2061" width="20.28515625" style="29" customWidth="1"/>
    <col min="2062" max="2062" width="24.140625" style="29" customWidth="1"/>
    <col min="2063" max="2063" width="26.85546875" style="29" customWidth="1"/>
    <col min="2064" max="2064" width="10" style="29" customWidth="1"/>
    <col min="2065" max="2065" width="15.5703125" style="29" customWidth="1"/>
    <col min="2066" max="2066" width="8.5703125" style="29" customWidth="1"/>
    <col min="2067" max="2067" width="15.140625" style="29" customWidth="1"/>
    <col min="2068" max="2068" width="14.85546875" style="29" customWidth="1"/>
    <col min="2069" max="2069" width="13.5703125" style="29" customWidth="1"/>
    <col min="2070" max="2070" width="8.5703125" style="29" customWidth="1"/>
    <col min="2071" max="2071" width="15.140625" style="29" customWidth="1"/>
    <col min="2072" max="2072" width="14.85546875" style="29" customWidth="1"/>
    <col min="2073" max="2073" width="13.5703125" style="29" customWidth="1"/>
    <col min="2074" max="2074" width="10.7109375" style="29" customWidth="1"/>
    <col min="2075" max="2075" width="10" style="29" customWidth="1"/>
    <col min="2076" max="2077" width="19.7109375" style="29" customWidth="1"/>
    <col min="2078" max="2080" width="8.85546875" style="29" customWidth="1"/>
    <col min="2081" max="2081" width="15.5703125" style="29" customWidth="1"/>
    <col min="2082" max="2082" width="22.85546875" style="29" customWidth="1"/>
    <col min="2083" max="2083" width="19.42578125" style="29" customWidth="1"/>
    <col min="2084" max="2084" width="22" style="29" customWidth="1"/>
    <col min="2085" max="2085" width="24.140625" style="29" customWidth="1"/>
    <col min="2086" max="2087" width="27.7109375" style="29" customWidth="1"/>
    <col min="2088" max="2088" width="20.7109375" style="29" customWidth="1"/>
    <col min="2089" max="2090" width="21.28515625" style="29" customWidth="1"/>
    <col min="2091" max="2091" width="16.140625" style="29" customWidth="1"/>
    <col min="2092" max="2304" width="11.42578125" style="29"/>
    <col min="2305" max="2305" width="2.7109375" style="29" customWidth="1"/>
    <col min="2306" max="2306" width="13" style="29" customWidth="1"/>
    <col min="2307" max="2307" width="8.140625" style="29" customWidth="1"/>
    <col min="2308" max="2308" width="23.85546875" style="29" customWidth="1"/>
    <col min="2309" max="2309" width="16.28515625" style="29" customWidth="1"/>
    <col min="2310" max="2310" width="19.85546875" style="29" customWidth="1"/>
    <col min="2311" max="2311" width="19.5703125" style="29" customWidth="1"/>
    <col min="2312" max="2312" width="18.28515625" style="29" customWidth="1"/>
    <col min="2313" max="2313" width="19.85546875" style="29" customWidth="1"/>
    <col min="2314" max="2314" width="19.5703125" style="29" customWidth="1"/>
    <col min="2315" max="2315" width="18.28515625" style="29" customWidth="1"/>
    <col min="2316" max="2316" width="14.5703125" style="29" customWidth="1"/>
    <col min="2317" max="2317" width="20.28515625" style="29" customWidth="1"/>
    <col min="2318" max="2318" width="24.140625" style="29" customWidth="1"/>
    <col min="2319" max="2319" width="26.85546875" style="29" customWidth="1"/>
    <col min="2320" max="2320" width="10" style="29" customWidth="1"/>
    <col min="2321" max="2321" width="15.5703125" style="29" customWidth="1"/>
    <col min="2322" max="2322" width="8.5703125" style="29" customWidth="1"/>
    <col min="2323" max="2323" width="15.140625" style="29" customWidth="1"/>
    <col min="2324" max="2324" width="14.85546875" style="29" customWidth="1"/>
    <col min="2325" max="2325" width="13.5703125" style="29" customWidth="1"/>
    <col min="2326" max="2326" width="8.5703125" style="29" customWidth="1"/>
    <col min="2327" max="2327" width="15.140625" style="29" customWidth="1"/>
    <col min="2328" max="2328" width="14.85546875" style="29" customWidth="1"/>
    <col min="2329" max="2329" width="13.5703125" style="29" customWidth="1"/>
    <col min="2330" max="2330" width="10.7109375" style="29" customWidth="1"/>
    <col min="2331" max="2331" width="10" style="29" customWidth="1"/>
    <col min="2332" max="2333" width="19.7109375" style="29" customWidth="1"/>
    <col min="2334" max="2336" width="8.85546875" style="29" customWidth="1"/>
    <col min="2337" max="2337" width="15.5703125" style="29" customWidth="1"/>
    <col min="2338" max="2338" width="22.85546875" style="29" customWidth="1"/>
    <col min="2339" max="2339" width="19.42578125" style="29" customWidth="1"/>
    <col min="2340" max="2340" width="22" style="29" customWidth="1"/>
    <col min="2341" max="2341" width="24.140625" style="29" customWidth="1"/>
    <col min="2342" max="2343" width="27.7109375" style="29" customWidth="1"/>
    <col min="2344" max="2344" width="20.7109375" style="29" customWidth="1"/>
    <col min="2345" max="2346" width="21.28515625" style="29" customWidth="1"/>
    <col min="2347" max="2347" width="16.140625" style="29" customWidth="1"/>
    <col min="2348" max="2560" width="11.42578125" style="29"/>
    <col min="2561" max="2561" width="2.7109375" style="29" customWidth="1"/>
    <col min="2562" max="2562" width="13" style="29" customWidth="1"/>
    <col min="2563" max="2563" width="8.140625" style="29" customWidth="1"/>
    <col min="2564" max="2564" width="23.85546875" style="29" customWidth="1"/>
    <col min="2565" max="2565" width="16.28515625" style="29" customWidth="1"/>
    <col min="2566" max="2566" width="19.85546875" style="29" customWidth="1"/>
    <col min="2567" max="2567" width="19.5703125" style="29" customWidth="1"/>
    <col min="2568" max="2568" width="18.28515625" style="29" customWidth="1"/>
    <col min="2569" max="2569" width="19.85546875" style="29" customWidth="1"/>
    <col min="2570" max="2570" width="19.5703125" style="29" customWidth="1"/>
    <col min="2571" max="2571" width="18.28515625" style="29" customWidth="1"/>
    <col min="2572" max="2572" width="14.5703125" style="29" customWidth="1"/>
    <col min="2573" max="2573" width="20.28515625" style="29" customWidth="1"/>
    <col min="2574" max="2574" width="24.140625" style="29" customWidth="1"/>
    <col min="2575" max="2575" width="26.85546875" style="29" customWidth="1"/>
    <col min="2576" max="2576" width="10" style="29" customWidth="1"/>
    <col min="2577" max="2577" width="15.5703125" style="29" customWidth="1"/>
    <col min="2578" max="2578" width="8.5703125" style="29" customWidth="1"/>
    <col min="2579" max="2579" width="15.140625" style="29" customWidth="1"/>
    <col min="2580" max="2580" width="14.85546875" style="29" customWidth="1"/>
    <col min="2581" max="2581" width="13.5703125" style="29" customWidth="1"/>
    <col min="2582" max="2582" width="8.5703125" style="29" customWidth="1"/>
    <col min="2583" max="2583" width="15.140625" style="29" customWidth="1"/>
    <col min="2584" max="2584" width="14.85546875" style="29" customWidth="1"/>
    <col min="2585" max="2585" width="13.5703125" style="29" customWidth="1"/>
    <col min="2586" max="2586" width="10.7109375" style="29" customWidth="1"/>
    <col min="2587" max="2587" width="10" style="29" customWidth="1"/>
    <col min="2588" max="2589" width="19.7109375" style="29" customWidth="1"/>
    <col min="2590" max="2592" width="8.85546875" style="29" customWidth="1"/>
    <col min="2593" max="2593" width="15.5703125" style="29" customWidth="1"/>
    <col min="2594" max="2594" width="22.85546875" style="29" customWidth="1"/>
    <col min="2595" max="2595" width="19.42578125" style="29" customWidth="1"/>
    <col min="2596" max="2596" width="22" style="29" customWidth="1"/>
    <col min="2597" max="2597" width="24.140625" style="29" customWidth="1"/>
    <col min="2598" max="2599" width="27.7109375" style="29" customWidth="1"/>
    <col min="2600" max="2600" width="20.7109375" style="29" customWidth="1"/>
    <col min="2601" max="2602" width="21.28515625" style="29" customWidth="1"/>
    <col min="2603" max="2603" width="16.140625" style="29" customWidth="1"/>
    <col min="2604" max="2816" width="11.42578125" style="29"/>
    <col min="2817" max="2817" width="2.7109375" style="29" customWidth="1"/>
    <col min="2818" max="2818" width="13" style="29" customWidth="1"/>
    <col min="2819" max="2819" width="8.140625" style="29" customWidth="1"/>
    <col min="2820" max="2820" width="23.85546875" style="29" customWidth="1"/>
    <col min="2821" max="2821" width="16.28515625" style="29" customWidth="1"/>
    <col min="2822" max="2822" width="19.85546875" style="29" customWidth="1"/>
    <col min="2823" max="2823" width="19.5703125" style="29" customWidth="1"/>
    <col min="2824" max="2824" width="18.28515625" style="29" customWidth="1"/>
    <col min="2825" max="2825" width="19.85546875" style="29" customWidth="1"/>
    <col min="2826" max="2826" width="19.5703125" style="29" customWidth="1"/>
    <col min="2827" max="2827" width="18.28515625" style="29" customWidth="1"/>
    <col min="2828" max="2828" width="14.5703125" style="29" customWidth="1"/>
    <col min="2829" max="2829" width="20.28515625" style="29" customWidth="1"/>
    <col min="2830" max="2830" width="24.140625" style="29" customWidth="1"/>
    <col min="2831" max="2831" width="26.85546875" style="29" customWidth="1"/>
    <col min="2832" max="2832" width="10" style="29" customWidth="1"/>
    <col min="2833" max="2833" width="15.5703125" style="29" customWidth="1"/>
    <col min="2834" max="2834" width="8.5703125" style="29" customWidth="1"/>
    <col min="2835" max="2835" width="15.140625" style="29" customWidth="1"/>
    <col min="2836" max="2836" width="14.85546875" style="29" customWidth="1"/>
    <col min="2837" max="2837" width="13.5703125" style="29" customWidth="1"/>
    <col min="2838" max="2838" width="8.5703125" style="29" customWidth="1"/>
    <col min="2839" max="2839" width="15.140625" style="29" customWidth="1"/>
    <col min="2840" max="2840" width="14.85546875" style="29" customWidth="1"/>
    <col min="2841" max="2841" width="13.5703125" style="29" customWidth="1"/>
    <col min="2842" max="2842" width="10.7109375" style="29" customWidth="1"/>
    <col min="2843" max="2843" width="10" style="29" customWidth="1"/>
    <col min="2844" max="2845" width="19.7109375" style="29" customWidth="1"/>
    <col min="2846" max="2848" width="8.85546875" style="29" customWidth="1"/>
    <col min="2849" max="2849" width="15.5703125" style="29" customWidth="1"/>
    <col min="2850" max="2850" width="22.85546875" style="29" customWidth="1"/>
    <col min="2851" max="2851" width="19.42578125" style="29" customWidth="1"/>
    <col min="2852" max="2852" width="22" style="29" customWidth="1"/>
    <col min="2853" max="2853" width="24.140625" style="29" customWidth="1"/>
    <col min="2854" max="2855" width="27.7109375" style="29" customWidth="1"/>
    <col min="2856" max="2856" width="20.7109375" style="29" customWidth="1"/>
    <col min="2857" max="2858" width="21.28515625" style="29" customWidth="1"/>
    <col min="2859" max="2859" width="16.140625" style="29" customWidth="1"/>
    <col min="2860" max="3072" width="11.42578125" style="29"/>
    <col min="3073" max="3073" width="2.7109375" style="29" customWidth="1"/>
    <col min="3074" max="3074" width="13" style="29" customWidth="1"/>
    <col min="3075" max="3075" width="8.140625" style="29" customWidth="1"/>
    <col min="3076" max="3076" width="23.85546875" style="29" customWidth="1"/>
    <col min="3077" max="3077" width="16.28515625" style="29" customWidth="1"/>
    <col min="3078" max="3078" width="19.85546875" style="29" customWidth="1"/>
    <col min="3079" max="3079" width="19.5703125" style="29" customWidth="1"/>
    <col min="3080" max="3080" width="18.28515625" style="29" customWidth="1"/>
    <col min="3081" max="3081" width="19.85546875" style="29" customWidth="1"/>
    <col min="3082" max="3082" width="19.5703125" style="29" customWidth="1"/>
    <col min="3083" max="3083" width="18.28515625" style="29" customWidth="1"/>
    <col min="3084" max="3084" width="14.5703125" style="29" customWidth="1"/>
    <col min="3085" max="3085" width="20.28515625" style="29" customWidth="1"/>
    <col min="3086" max="3086" width="24.140625" style="29" customWidth="1"/>
    <col min="3087" max="3087" width="26.85546875" style="29" customWidth="1"/>
    <col min="3088" max="3088" width="10" style="29" customWidth="1"/>
    <col min="3089" max="3089" width="15.5703125" style="29" customWidth="1"/>
    <col min="3090" max="3090" width="8.5703125" style="29" customWidth="1"/>
    <col min="3091" max="3091" width="15.140625" style="29" customWidth="1"/>
    <col min="3092" max="3092" width="14.85546875" style="29" customWidth="1"/>
    <col min="3093" max="3093" width="13.5703125" style="29" customWidth="1"/>
    <col min="3094" max="3094" width="8.5703125" style="29" customWidth="1"/>
    <col min="3095" max="3095" width="15.140625" style="29" customWidth="1"/>
    <col min="3096" max="3096" width="14.85546875" style="29" customWidth="1"/>
    <col min="3097" max="3097" width="13.5703125" style="29" customWidth="1"/>
    <col min="3098" max="3098" width="10.7109375" style="29" customWidth="1"/>
    <col min="3099" max="3099" width="10" style="29" customWidth="1"/>
    <col min="3100" max="3101" width="19.7109375" style="29" customWidth="1"/>
    <col min="3102" max="3104" width="8.85546875" style="29" customWidth="1"/>
    <col min="3105" max="3105" width="15.5703125" style="29" customWidth="1"/>
    <col min="3106" max="3106" width="22.85546875" style="29" customWidth="1"/>
    <col min="3107" max="3107" width="19.42578125" style="29" customWidth="1"/>
    <col min="3108" max="3108" width="22" style="29" customWidth="1"/>
    <col min="3109" max="3109" width="24.140625" style="29" customWidth="1"/>
    <col min="3110" max="3111" width="27.7109375" style="29" customWidth="1"/>
    <col min="3112" max="3112" width="20.7109375" style="29" customWidth="1"/>
    <col min="3113" max="3114" width="21.28515625" style="29" customWidth="1"/>
    <col min="3115" max="3115" width="16.140625" style="29" customWidth="1"/>
    <col min="3116" max="3328" width="11.42578125" style="29"/>
    <col min="3329" max="3329" width="2.7109375" style="29" customWidth="1"/>
    <col min="3330" max="3330" width="13" style="29" customWidth="1"/>
    <col min="3331" max="3331" width="8.140625" style="29" customWidth="1"/>
    <col min="3332" max="3332" width="23.85546875" style="29" customWidth="1"/>
    <col min="3333" max="3333" width="16.28515625" style="29" customWidth="1"/>
    <col min="3334" max="3334" width="19.85546875" style="29" customWidth="1"/>
    <col min="3335" max="3335" width="19.5703125" style="29" customWidth="1"/>
    <col min="3336" max="3336" width="18.28515625" style="29" customWidth="1"/>
    <col min="3337" max="3337" width="19.85546875" style="29" customWidth="1"/>
    <col min="3338" max="3338" width="19.5703125" style="29" customWidth="1"/>
    <col min="3339" max="3339" width="18.28515625" style="29" customWidth="1"/>
    <col min="3340" max="3340" width="14.5703125" style="29" customWidth="1"/>
    <col min="3341" max="3341" width="20.28515625" style="29" customWidth="1"/>
    <col min="3342" max="3342" width="24.140625" style="29" customWidth="1"/>
    <col min="3343" max="3343" width="26.85546875" style="29" customWidth="1"/>
    <col min="3344" max="3344" width="10" style="29" customWidth="1"/>
    <col min="3345" max="3345" width="15.5703125" style="29" customWidth="1"/>
    <col min="3346" max="3346" width="8.5703125" style="29" customWidth="1"/>
    <col min="3347" max="3347" width="15.140625" style="29" customWidth="1"/>
    <col min="3348" max="3348" width="14.85546875" style="29" customWidth="1"/>
    <col min="3349" max="3349" width="13.5703125" style="29" customWidth="1"/>
    <col min="3350" max="3350" width="8.5703125" style="29" customWidth="1"/>
    <col min="3351" max="3351" width="15.140625" style="29" customWidth="1"/>
    <col min="3352" max="3352" width="14.85546875" style="29" customWidth="1"/>
    <col min="3353" max="3353" width="13.5703125" style="29" customWidth="1"/>
    <col min="3354" max="3354" width="10.7109375" style="29" customWidth="1"/>
    <col min="3355" max="3355" width="10" style="29" customWidth="1"/>
    <col min="3356" max="3357" width="19.7109375" style="29" customWidth="1"/>
    <col min="3358" max="3360" width="8.85546875" style="29" customWidth="1"/>
    <col min="3361" max="3361" width="15.5703125" style="29" customWidth="1"/>
    <col min="3362" max="3362" width="22.85546875" style="29" customWidth="1"/>
    <col min="3363" max="3363" width="19.42578125" style="29" customWidth="1"/>
    <col min="3364" max="3364" width="22" style="29" customWidth="1"/>
    <col min="3365" max="3365" width="24.140625" style="29" customWidth="1"/>
    <col min="3366" max="3367" width="27.7109375" style="29" customWidth="1"/>
    <col min="3368" max="3368" width="20.7109375" style="29" customWidth="1"/>
    <col min="3369" max="3370" width="21.28515625" style="29" customWidth="1"/>
    <col min="3371" max="3371" width="16.140625" style="29" customWidth="1"/>
    <col min="3372" max="3584" width="11.42578125" style="29"/>
    <col min="3585" max="3585" width="2.7109375" style="29" customWidth="1"/>
    <col min="3586" max="3586" width="13" style="29" customWidth="1"/>
    <col min="3587" max="3587" width="8.140625" style="29" customWidth="1"/>
    <col min="3588" max="3588" width="23.85546875" style="29" customWidth="1"/>
    <col min="3589" max="3589" width="16.28515625" style="29" customWidth="1"/>
    <col min="3590" max="3590" width="19.85546875" style="29" customWidth="1"/>
    <col min="3591" max="3591" width="19.5703125" style="29" customWidth="1"/>
    <col min="3592" max="3592" width="18.28515625" style="29" customWidth="1"/>
    <col min="3593" max="3593" width="19.85546875" style="29" customWidth="1"/>
    <col min="3594" max="3594" width="19.5703125" style="29" customWidth="1"/>
    <col min="3595" max="3595" width="18.28515625" style="29" customWidth="1"/>
    <col min="3596" max="3596" width="14.5703125" style="29" customWidth="1"/>
    <col min="3597" max="3597" width="20.28515625" style="29" customWidth="1"/>
    <col min="3598" max="3598" width="24.140625" style="29" customWidth="1"/>
    <col min="3599" max="3599" width="26.85546875" style="29" customWidth="1"/>
    <col min="3600" max="3600" width="10" style="29" customWidth="1"/>
    <col min="3601" max="3601" width="15.5703125" style="29" customWidth="1"/>
    <col min="3602" max="3602" width="8.5703125" style="29" customWidth="1"/>
    <col min="3603" max="3603" width="15.140625" style="29" customWidth="1"/>
    <col min="3604" max="3604" width="14.85546875" style="29" customWidth="1"/>
    <col min="3605" max="3605" width="13.5703125" style="29" customWidth="1"/>
    <col min="3606" max="3606" width="8.5703125" style="29" customWidth="1"/>
    <col min="3607" max="3607" width="15.140625" style="29" customWidth="1"/>
    <col min="3608" max="3608" width="14.85546875" style="29" customWidth="1"/>
    <col min="3609" max="3609" width="13.5703125" style="29" customWidth="1"/>
    <col min="3610" max="3610" width="10.7109375" style="29" customWidth="1"/>
    <col min="3611" max="3611" width="10" style="29" customWidth="1"/>
    <col min="3612" max="3613" width="19.7109375" style="29" customWidth="1"/>
    <col min="3614" max="3616" width="8.85546875" style="29" customWidth="1"/>
    <col min="3617" max="3617" width="15.5703125" style="29" customWidth="1"/>
    <col min="3618" max="3618" width="22.85546875" style="29" customWidth="1"/>
    <col min="3619" max="3619" width="19.42578125" style="29" customWidth="1"/>
    <col min="3620" max="3620" width="22" style="29" customWidth="1"/>
    <col min="3621" max="3621" width="24.140625" style="29" customWidth="1"/>
    <col min="3622" max="3623" width="27.7109375" style="29" customWidth="1"/>
    <col min="3624" max="3624" width="20.7109375" style="29" customWidth="1"/>
    <col min="3625" max="3626" width="21.28515625" style="29" customWidth="1"/>
    <col min="3627" max="3627" width="16.140625" style="29" customWidth="1"/>
    <col min="3628" max="3840" width="11.42578125" style="29"/>
    <col min="3841" max="3841" width="2.7109375" style="29" customWidth="1"/>
    <col min="3842" max="3842" width="13" style="29" customWidth="1"/>
    <col min="3843" max="3843" width="8.140625" style="29" customWidth="1"/>
    <col min="3844" max="3844" width="23.85546875" style="29" customWidth="1"/>
    <col min="3845" max="3845" width="16.28515625" style="29" customWidth="1"/>
    <col min="3846" max="3846" width="19.85546875" style="29" customWidth="1"/>
    <col min="3847" max="3847" width="19.5703125" style="29" customWidth="1"/>
    <col min="3848" max="3848" width="18.28515625" style="29" customWidth="1"/>
    <col min="3849" max="3849" width="19.85546875" style="29" customWidth="1"/>
    <col min="3850" max="3850" width="19.5703125" style="29" customWidth="1"/>
    <col min="3851" max="3851" width="18.28515625" style="29" customWidth="1"/>
    <col min="3852" max="3852" width="14.5703125" style="29" customWidth="1"/>
    <col min="3853" max="3853" width="20.28515625" style="29" customWidth="1"/>
    <col min="3854" max="3854" width="24.140625" style="29" customWidth="1"/>
    <col min="3855" max="3855" width="26.85546875" style="29" customWidth="1"/>
    <col min="3856" max="3856" width="10" style="29" customWidth="1"/>
    <col min="3857" max="3857" width="15.5703125" style="29" customWidth="1"/>
    <col min="3858" max="3858" width="8.5703125" style="29" customWidth="1"/>
    <col min="3859" max="3859" width="15.140625" style="29" customWidth="1"/>
    <col min="3860" max="3860" width="14.85546875" style="29" customWidth="1"/>
    <col min="3861" max="3861" width="13.5703125" style="29" customWidth="1"/>
    <col min="3862" max="3862" width="8.5703125" style="29" customWidth="1"/>
    <col min="3863" max="3863" width="15.140625" style="29" customWidth="1"/>
    <col min="3864" max="3864" width="14.85546875" style="29" customWidth="1"/>
    <col min="3865" max="3865" width="13.5703125" style="29" customWidth="1"/>
    <col min="3866" max="3866" width="10.7109375" style="29" customWidth="1"/>
    <col min="3867" max="3867" width="10" style="29" customWidth="1"/>
    <col min="3868" max="3869" width="19.7109375" style="29" customWidth="1"/>
    <col min="3870" max="3872" width="8.85546875" style="29" customWidth="1"/>
    <col min="3873" max="3873" width="15.5703125" style="29" customWidth="1"/>
    <col min="3874" max="3874" width="22.85546875" style="29" customWidth="1"/>
    <col min="3875" max="3875" width="19.42578125" style="29" customWidth="1"/>
    <col min="3876" max="3876" width="22" style="29" customWidth="1"/>
    <col min="3877" max="3877" width="24.140625" style="29" customWidth="1"/>
    <col min="3878" max="3879" width="27.7109375" style="29" customWidth="1"/>
    <col min="3880" max="3880" width="20.7109375" style="29" customWidth="1"/>
    <col min="3881" max="3882" width="21.28515625" style="29" customWidth="1"/>
    <col min="3883" max="3883" width="16.140625" style="29" customWidth="1"/>
    <col min="3884" max="4096" width="11.42578125" style="29"/>
    <col min="4097" max="4097" width="2.7109375" style="29" customWidth="1"/>
    <col min="4098" max="4098" width="13" style="29" customWidth="1"/>
    <col min="4099" max="4099" width="8.140625" style="29" customWidth="1"/>
    <col min="4100" max="4100" width="23.85546875" style="29" customWidth="1"/>
    <col min="4101" max="4101" width="16.28515625" style="29" customWidth="1"/>
    <col min="4102" max="4102" width="19.85546875" style="29" customWidth="1"/>
    <col min="4103" max="4103" width="19.5703125" style="29" customWidth="1"/>
    <col min="4104" max="4104" width="18.28515625" style="29" customWidth="1"/>
    <col min="4105" max="4105" width="19.85546875" style="29" customWidth="1"/>
    <col min="4106" max="4106" width="19.5703125" style="29" customWidth="1"/>
    <col min="4107" max="4107" width="18.28515625" style="29" customWidth="1"/>
    <col min="4108" max="4108" width="14.5703125" style="29" customWidth="1"/>
    <col min="4109" max="4109" width="20.28515625" style="29" customWidth="1"/>
    <col min="4110" max="4110" width="24.140625" style="29" customWidth="1"/>
    <col min="4111" max="4111" width="26.85546875" style="29" customWidth="1"/>
    <col min="4112" max="4112" width="10" style="29" customWidth="1"/>
    <col min="4113" max="4113" width="15.5703125" style="29" customWidth="1"/>
    <col min="4114" max="4114" width="8.5703125" style="29" customWidth="1"/>
    <col min="4115" max="4115" width="15.140625" style="29" customWidth="1"/>
    <col min="4116" max="4116" width="14.85546875" style="29" customWidth="1"/>
    <col min="4117" max="4117" width="13.5703125" style="29" customWidth="1"/>
    <col min="4118" max="4118" width="8.5703125" style="29" customWidth="1"/>
    <col min="4119" max="4119" width="15.140625" style="29" customWidth="1"/>
    <col min="4120" max="4120" width="14.85546875" style="29" customWidth="1"/>
    <col min="4121" max="4121" width="13.5703125" style="29" customWidth="1"/>
    <col min="4122" max="4122" width="10.7109375" style="29" customWidth="1"/>
    <col min="4123" max="4123" width="10" style="29" customWidth="1"/>
    <col min="4124" max="4125" width="19.7109375" style="29" customWidth="1"/>
    <col min="4126" max="4128" width="8.85546875" style="29" customWidth="1"/>
    <col min="4129" max="4129" width="15.5703125" style="29" customWidth="1"/>
    <col min="4130" max="4130" width="22.85546875" style="29" customWidth="1"/>
    <col min="4131" max="4131" width="19.42578125" style="29" customWidth="1"/>
    <col min="4132" max="4132" width="22" style="29" customWidth="1"/>
    <col min="4133" max="4133" width="24.140625" style="29" customWidth="1"/>
    <col min="4134" max="4135" width="27.7109375" style="29" customWidth="1"/>
    <col min="4136" max="4136" width="20.7109375" style="29" customWidth="1"/>
    <col min="4137" max="4138" width="21.28515625" style="29" customWidth="1"/>
    <col min="4139" max="4139" width="16.140625" style="29" customWidth="1"/>
    <col min="4140" max="4352" width="11.42578125" style="29"/>
    <col min="4353" max="4353" width="2.7109375" style="29" customWidth="1"/>
    <col min="4354" max="4354" width="13" style="29" customWidth="1"/>
    <col min="4355" max="4355" width="8.140625" style="29" customWidth="1"/>
    <col min="4356" max="4356" width="23.85546875" style="29" customWidth="1"/>
    <col min="4357" max="4357" width="16.28515625" style="29" customWidth="1"/>
    <col min="4358" max="4358" width="19.85546875" style="29" customWidth="1"/>
    <col min="4359" max="4359" width="19.5703125" style="29" customWidth="1"/>
    <col min="4360" max="4360" width="18.28515625" style="29" customWidth="1"/>
    <col min="4361" max="4361" width="19.85546875" style="29" customWidth="1"/>
    <col min="4362" max="4362" width="19.5703125" style="29" customWidth="1"/>
    <col min="4363" max="4363" width="18.28515625" style="29" customWidth="1"/>
    <col min="4364" max="4364" width="14.5703125" style="29" customWidth="1"/>
    <col min="4365" max="4365" width="20.28515625" style="29" customWidth="1"/>
    <col min="4366" max="4366" width="24.140625" style="29" customWidth="1"/>
    <col min="4367" max="4367" width="26.85546875" style="29" customWidth="1"/>
    <col min="4368" max="4368" width="10" style="29" customWidth="1"/>
    <col min="4369" max="4369" width="15.5703125" style="29" customWidth="1"/>
    <col min="4370" max="4370" width="8.5703125" style="29" customWidth="1"/>
    <col min="4371" max="4371" width="15.140625" style="29" customWidth="1"/>
    <col min="4372" max="4372" width="14.85546875" style="29" customWidth="1"/>
    <col min="4373" max="4373" width="13.5703125" style="29" customWidth="1"/>
    <col min="4374" max="4374" width="8.5703125" style="29" customWidth="1"/>
    <col min="4375" max="4375" width="15.140625" style="29" customWidth="1"/>
    <col min="4376" max="4376" width="14.85546875" style="29" customWidth="1"/>
    <col min="4377" max="4377" width="13.5703125" style="29" customWidth="1"/>
    <col min="4378" max="4378" width="10.7109375" style="29" customWidth="1"/>
    <col min="4379" max="4379" width="10" style="29" customWidth="1"/>
    <col min="4380" max="4381" width="19.7109375" style="29" customWidth="1"/>
    <col min="4382" max="4384" width="8.85546875" style="29" customWidth="1"/>
    <col min="4385" max="4385" width="15.5703125" style="29" customWidth="1"/>
    <col min="4386" max="4386" width="22.85546875" style="29" customWidth="1"/>
    <col min="4387" max="4387" width="19.42578125" style="29" customWidth="1"/>
    <col min="4388" max="4388" width="22" style="29" customWidth="1"/>
    <col min="4389" max="4389" width="24.140625" style="29" customWidth="1"/>
    <col min="4390" max="4391" width="27.7109375" style="29" customWidth="1"/>
    <col min="4392" max="4392" width="20.7109375" style="29" customWidth="1"/>
    <col min="4393" max="4394" width="21.28515625" style="29" customWidth="1"/>
    <col min="4395" max="4395" width="16.140625" style="29" customWidth="1"/>
    <col min="4396" max="4608" width="11.42578125" style="29"/>
    <col min="4609" max="4609" width="2.7109375" style="29" customWidth="1"/>
    <col min="4610" max="4610" width="13" style="29" customWidth="1"/>
    <col min="4611" max="4611" width="8.140625" style="29" customWidth="1"/>
    <col min="4612" max="4612" width="23.85546875" style="29" customWidth="1"/>
    <col min="4613" max="4613" width="16.28515625" style="29" customWidth="1"/>
    <col min="4614" max="4614" width="19.85546875" style="29" customWidth="1"/>
    <col min="4615" max="4615" width="19.5703125" style="29" customWidth="1"/>
    <col min="4616" max="4616" width="18.28515625" style="29" customWidth="1"/>
    <col min="4617" max="4617" width="19.85546875" style="29" customWidth="1"/>
    <col min="4618" max="4618" width="19.5703125" style="29" customWidth="1"/>
    <col min="4619" max="4619" width="18.28515625" style="29" customWidth="1"/>
    <col min="4620" max="4620" width="14.5703125" style="29" customWidth="1"/>
    <col min="4621" max="4621" width="20.28515625" style="29" customWidth="1"/>
    <col min="4622" max="4622" width="24.140625" style="29" customWidth="1"/>
    <col min="4623" max="4623" width="26.85546875" style="29" customWidth="1"/>
    <col min="4624" max="4624" width="10" style="29" customWidth="1"/>
    <col min="4625" max="4625" width="15.5703125" style="29" customWidth="1"/>
    <col min="4626" max="4626" width="8.5703125" style="29" customWidth="1"/>
    <col min="4627" max="4627" width="15.140625" style="29" customWidth="1"/>
    <col min="4628" max="4628" width="14.85546875" style="29" customWidth="1"/>
    <col min="4629" max="4629" width="13.5703125" style="29" customWidth="1"/>
    <col min="4630" max="4630" width="8.5703125" style="29" customWidth="1"/>
    <col min="4631" max="4631" width="15.140625" style="29" customWidth="1"/>
    <col min="4632" max="4632" width="14.85546875" style="29" customWidth="1"/>
    <col min="4633" max="4633" width="13.5703125" style="29" customWidth="1"/>
    <col min="4634" max="4634" width="10.7109375" style="29" customWidth="1"/>
    <col min="4635" max="4635" width="10" style="29" customWidth="1"/>
    <col min="4636" max="4637" width="19.7109375" style="29" customWidth="1"/>
    <col min="4638" max="4640" width="8.85546875" style="29" customWidth="1"/>
    <col min="4641" max="4641" width="15.5703125" style="29" customWidth="1"/>
    <col min="4642" max="4642" width="22.85546875" style="29" customWidth="1"/>
    <col min="4643" max="4643" width="19.42578125" style="29" customWidth="1"/>
    <col min="4644" max="4644" width="22" style="29" customWidth="1"/>
    <col min="4645" max="4645" width="24.140625" style="29" customWidth="1"/>
    <col min="4646" max="4647" width="27.7109375" style="29" customWidth="1"/>
    <col min="4648" max="4648" width="20.7109375" style="29" customWidth="1"/>
    <col min="4649" max="4650" width="21.28515625" style="29" customWidth="1"/>
    <col min="4651" max="4651" width="16.140625" style="29" customWidth="1"/>
    <col min="4652" max="4864" width="11.42578125" style="29"/>
    <col min="4865" max="4865" width="2.7109375" style="29" customWidth="1"/>
    <col min="4866" max="4866" width="13" style="29" customWidth="1"/>
    <col min="4867" max="4867" width="8.140625" style="29" customWidth="1"/>
    <col min="4868" max="4868" width="23.85546875" style="29" customWidth="1"/>
    <col min="4869" max="4869" width="16.28515625" style="29" customWidth="1"/>
    <col min="4870" max="4870" width="19.85546875" style="29" customWidth="1"/>
    <col min="4871" max="4871" width="19.5703125" style="29" customWidth="1"/>
    <col min="4872" max="4872" width="18.28515625" style="29" customWidth="1"/>
    <col min="4873" max="4873" width="19.85546875" style="29" customWidth="1"/>
    <col min="4874" max="4874" width="19.5703125" style="29" customWidth="1"/>
    <col min="4875" max="4875" width="18.28515625" style="29" customWidth="1"/>
    <col min="4876" max="4876" width="14.5703125" style="29" customWidth="1"/>
    <col min="4877" max="4877" width="20.28515625" style="29" customWidth="1"/>
    <col min="4878" max="4878" width="24.140625" style="29" customWidth="1"/>
    <col min="4879" max="4879" width="26.85546875" style="29" customWidth="1"/>
    <col min="4880" max="4880" width="10" style="29" customWidth="1"/>
    <col min="4881" max="4881" width="15.5703125" style="29" customWidth="1"/>
    <col min="4882" max="4882" width="8.5703125" style="29" customWidth="1"/>
    <col min="4883" max="4883" width="15.140625" style="29" customWidth="1"/>
    <col min="4884" max="4884" width="14.85546875" style="29" customWidth="1"/>
    <col min="4885" max="4885" width="13.5703125" style="29" customWidth="1"/>
    <col min="4886" max="4886" width="8.5703125" style="29" customWidth="1"/>
    <col min="4887" max="4887" width="15.140625" style="29" customWidth="1"/>
    <col min="4888" max="4888" width="14.85546875" style="29" customWidth="1"/>
    <col min="4889" max="4889" width="13.5703125" style="29" customWidth="1"/>
    <col min="4890" max="4890" width="10.7109375" style="29" customWidth="1"/>
    <col min="4891" max="4891" width="10" style="29" customWidth="1"/>
    <col min="4892" max="4893" width="19.7109375" style="29" customWidth="1"/>
    <col min="4894" max="4896" width="8.85546875" style="29" customWidth="1"/>
    <col min="4897" max="4897" width="15.5703125" style="29" customWidth="1"/>
    <col min="4898" max="4898" width="22.85546875" style="29" customWidth="1"/>
    <col min="4899" max="4899" width="19.42578125" style="29" customWidth="1"/>
    <col min="4900" max="4900" width="22" style="29" customWidth="1"/>
    <col min="4901" max="4901" width="24.140625" style="29" customWidth="1"/>
    <col min="4902" max="4903" width="27.7109375" style="29" customWidth="1"/>
    <col min="4904" max="4904" width="20.7109375" style="29" customWidth="1"/>
    <col min="4905" max="4906" width="21.28515625" style="29" customWidth="1"/>
    <col min="4907" max="4907" width="16.140625" style="29" customWidth="1"/>
    <col min="4908" max="5120" width="11.42578125" style="29"/>
    <col min="5121" max="5121" width="2.7109375" style="29" customWidth="1"/>
    <col min="5122" max="5122" width="13" style="29" customWidth="1"/>
    <col min="5123" max="5123" width="8.140625" style="29" customWidth="1"/>
    <col min="5124" max="5124" width="23.85546875" style="29" customWidth="1"/>
    <col min="5125" max="5125" width="16.28515625" style="29" customWidth="1"/>
    <col min="5126" max="5126" width="19.85546875" style="29" customWidth="1"/>
    <col min="5127" max="5127" width="19.5703125" style="29" customWidth="1"/>
    <col min="5128" max="5128" width="18.28515625" style="29" customWidth="1"/>
    <col min="5129" max="5129" width="19.85546875" style="29" customWidth="1"/>
    <col min="5130" max="5130" width="19.5703125" style="29" customWidth="1"/>
    <col min="5131" max="5131" width="18.28515625" style="29" customWidth="1"/>
    <col min="5132" max="5132" width="14.5703125" style="29" customWidth="1"/>
    <col min="5133" max="5133" width="20.28515625" style="29" customWidth="1"/>
    <col min="5134" max="5134" width="24.140625" style="29" customWidth="1"/>
    <col min="5135" max="5135" width="26.85546875" style="29" customWidth="1"/>
    <col min="5136" max="5136" width="10" style="29" customWidth="1"/>
    <col min="5137" max="5137" width="15.5703125" style="29" customWidth="1"/>
    <col min="5138" max="5138" width="8.5703125" style="29" customWidth="1"/>
    <col min="5139" max="5139" width="15.140625" style="29" customWidth="1"/>
    <col min="5140" max="5140" width="14.85546875" style="29" customWidth="1"/>
    <col min="5141" max="5141" width="13.5703125" style="29" customWidth="1"/>
    <col min="5142" max="5142" width="8.5703125" style="29" customWidth="1"/>
    <col min="5143" max="5143" width="15.140625" style="29" customWidth="1"/>
    <col min="5144" max="5144" width="14.85546875" style="29" customWidth="1"/>
    <col min="5145" max="5145" width="13.5703125" style="29" customWidth="1"/>
    <col min="5146" max="5146" width="10.7109375" style="29" customWidth="1"/>
    <col min="5147" max="5147" width="10" style="29" customWidth="1"/>
    <col min="5148" max="5149" width="19.7109375" style="29" customWidth="1"/>
    <col min="5150" max="5152" width="8.85546875" style="29" customWidth="1"/>
    <col min="5153" max="5153" width="15.5703125" style="29" customWidth="1"/>
    <col min="5154" max="5154" width="22.85546875" style="29" customWidth="1"/>
    <col min="5155" max="5155" width="19.42578125" style="29" customWidth="1"/>
    <col min="5156" max="5156" width="22" style="29" customWidth="1"/>
    <col min="5157" max="5157" width="24.140625" style="29" customWidth="1"/>
    <col min="5158" max="5159" width="27.7109375" style="29" customWidth="1"/>
    <col min="5160" max="5160" width="20.7109375" style="29" customWidth="1"/>
    <col min="5161" max="5162" width="21.28515625" style="29" customWidth="1"/>
    <col min="5163" max="5163" width="16.140625" style="29" customWidth="1"/>
    <col min="5164" max="5376" width="11.42578125" style="29"/>
    <col min="5377" max="5377" width="2.7109375" style="29" customWidth="1"/>
    <col min="5378" max="5378" width="13" style="29" customWidth="1"/>
    <col min="5379" max="5379" width="8.140625" style="29" customWidth="1"/>
    <col min="5380" max="5380" width="23.85546875" style="29" customWidth="1"/>
    <col min="5381" max="5381" width="16.28515625" style="29" customWidth="1"/>
    <col min="5382" max="5382" width="19.85546875" style="29" customWidth="1"/>
    <col min="5383" max="5383" width="19.5703125" style="29" customWidth="1"/>
    <col min="5384" max="5384" width="18.28515625" style="29" customWidth="1"/>
    <col min="5385" max="5385" width="19.85546875" style="29" customWidth="1"/>
    <col min="5386" max="5386" width="19.5703125" style="29" customWidth="1"/>
    <col min="5387" max="5387" width="18.28515625" style="29" customWidth="1"/>
    <col min="5388" max="5388" width="14.5703125" style="29" customWidth="1"/>
    <col min="5389" max="5389" width="20.28515625" style="29" customWidth="1"/>
    <col min="5390" max="5390" width="24.140625" style="29" customWidth="1"/>
    <col min="5391" max="5391" width="26.85546875" style="29" customWidth="1"/>
    <col min="5392" max="5392" width="10" style="29" customWidth="1"/>
    <col min="5393" max="5393" width="15.5703125" style="29" customWidth="1"/>
    <col min="5394" max="5394" width="8.5703125" style="29" customWidth="1"/>
    <col min="5395" max="5395" width="15.140625" style="29" customWidth="1"/>
    <col min="5396" max="5396" width="14.85546875" style="29" customWidth="1"/>
    <col min="5397" max="5397" width="13.5703125" style="29" customWidth="1"/>
    <col min="5398" max="5398" width="8.5703125" style="29" customWidth="1"/>
    <col min="5399" max="5399" width="15.140625" style="29" customWidth="1"/>
    <col min="5400" max="5400" width="14.85546875" style="29" customWidth="1"/>
    <col min="5401" max="5401" width="13.5703125" style="29" customWidth="1"/>
    <col min="5402" max="5402" width="10.7109375" style="29" customWidth="1"/>
    <col min="5403" max="5403" width="10" style="29" customWidth="1"/>
    <col min="5404" max="5405" width="19.7109375" style="29" customWidth="1"/>
    <col min="5406" max="5408" width="8.85546875" style="29" customWidth="1"/>
    <col min="5409" max="5409" width="15.5703125" style="29" customWidth="1"/>
    <col min="5410" max="5410" width="22.85546875" style="29" customWidth="1"/>
    <col min="5411" max="5411" width="19.42578125" style="29" customWidth="1"/>
    <col min="5412" max="5412" width="22" style="29" customWidth="1"/>
    <col min="5413" max="5413" width="24.140625" style="29" customWidth="1"/>
    <col min="5414" max="5415" width="27.7109375" style="29" customWidth="1"/>
    <col min="5416" max="5416" width="20.7109375" style="29" customWidth="1"/>
    <col min="5417" max="5418" width="21.28515625" style="29" customWidth="1"/>
    <col min="5419" max="5419" width="16.140625" style="29" customWidth="1"/>
    <col min="5420" max="5632" width="11.42578125" style="29"/>
    <col min="5633" max="5633" width="2.7109375" style="29" customWidth="1"/>
    <col min="5634" max="5634" width="13" style="29" customWidth="1"/>
    <col min="5635" max="5635" width="8.140625" style="29" customWidth="1"/>
    <col min="5636" max="5636" width="23.85546875" style="29" customWidth="1"/>
    <col min="5637" max="5637" width="16.28515625" style="29" customWidth="1"/>
    <col min="5638" max="5638" width="19.85546875" style="29" customWidth="1"/>
    <col min="5639" max="5639" width="19.5703125" style="29" customWidth="1"/>
    <col min="5640" max="5640" width="18.28515625" style="29" customWidth="1"/>
    <col min="5641" max="5641" width="19.85546875" style="29" customWidth="1"/>
    <col min="5642" max="5642" width="19.5703125" style="29" customWidth="1"/>
    <col min="5643" max="5643" width="18.28515625" style="29" customWidth="1"/>
    <col min="5644" max="5644" width="14.5703125" style="29" customWidth="1"/>
    <col min="5645" max="5645" width="20.28515625" style="29" customWidth="1"/>
    <col min="5646" max="5646" width="24.140625" style="29" customWidth="1"/>
    <col min="5647" max="5647" width="26.85546875" style="29" customWidth="1"/>
    <col min="5648" max="5648" width="10" style="29" customWidth="1"/>
    <col min="5649" max="5649" width="15.5703125" style="29" customWidth="1"/>
    <col min="5650" max="5650" width="8.5703125" style="29" customWidth="1"/>
    <col min="5651" max="5651" width="15.140625" style="29" customWidth="1"/>
    <col min="5652" max="5652" width="14.85546875" style="29" customWidth="1"/>
    <col min="5653" max="5653" width="13.5703125" style="29" customWidth="1"/>
    <col min="5654" max="5654" width="8.5703125" style="29" customWidth="1"/>
    <col min="5655" max="5655" width="15.140625" style="29" customWidth="1"/>
    <col min="5656" max="5656" width="14.85546875" style="29" customWidth="1"/>
    <col min="5657" max="5657" width="13.5703125" style="29" customWidth="1"/>
    <col min="5658" max="5658" width="10.7109375" style="29" customWidth="1"/>
    <col min="5659" max="5659" width="10" style="29" customWidth="1"/>
    <col min="5660" max="5661" width="19.7109375" style="29" customWidth="1"/>
    <col min="5662" max="5664" width="8.85546875" style="29" customWidth="1"/>
    <col min="5665" max="5665" width="15.5703125" style="29" customWidth="1"/>
    <col min="5666" max="5666" width="22.85546875" style="29" customWidth="1"/>
    <col min="5667" max="5667" width="19.42578125" style="29" customWidth="1"/>
    <col min="5668" max="5668" width="22" style="29" customWidth="1"/>
    <col min="5669" max="5669" width="24.140625" style="29" customWidth="1"/>
    <col min="5670" max="5671" width="27.7109375" style="29" customWidth="1"/>
    <col min="5672" max="5672" width="20.7109375" style="29" customWidth="1"/>
    <col min="5673" max="5674" width="21.28515625" style="29" customWidth="1"/>
    <col min="5675" max="5675" width="16.140625" style="29" customWidth="1"/>
    <col min="5676" max="5888" width="11.42578125" style="29"/>
    <col min="5889" max="5889" width="2.7109375" style="29" customWidth="1"/>
    <col min="5890" max="5890" width="13" style="29" customWidth="1"/>
    <col min="5891" max="5891" width="8.140625" style="29" customWidth="1"/>
    <col min="5892" max="5892" width="23.85546875" style="29" customWidth="1"/>
    <col min="5893" max="5893" width="16.28515625" style="29" customWidth="1"/>
    <col min="5894" max="5894" width="19.85546875" style="29" customWidth="1"/>
    <col min="5895" max="5895" width="19.5703125" style="29" customWidth="1"/>
    <col min="5896" max="5896" width="18.28515625" style="29" customWidth="1"/>
    <col min="5897" max="5897" width="19.85546875" style="29" customWidth="1"/>
    <col min="5898" max="5898" width="19.5703125" style="29" customWidth="1"/>
    <col min="5899" max="5899" width="18.28515625" style="29" customWidth="1"/>
    <col min="5900" max="5900" width="14.5703125" style="29" customWidth="1"/>
    <col min="5901" max="5901" width="20.28515625" style="29" customWidth="1"/>
    <col min="5902" max="5902" width="24.140625" style="29" customWidth="1"/>
    <col min="5903" max="5903" width="26.85546875" style="29" customWidth="1"/>
    <col min="5904" max="5904" width="10" style="29" customWidth="1"/>
    <col min="5905" max="5905" width="15.5703125" style="29" customWidth="1"/>
    <col min="5906" max="5906" width="8.5703125" style="29" customWidth="1"/>
    <col min="5907" max="5907" width="15.140625" style="29" customWidth="1"/>
    <col min="5908" max="5908" width="14.85546875" style="29" customWidth="1"/>
    <col min="5909" max="5909" width="13.5703125" style="29" customWidth="1"/>
    <col min="5910" max="5910" width="8.5703125" style="29" customWidth="1"/>
    <col min="5911" max="5911" width="15.140625" style="29" customWidth="1"/>
    <col min="5912" max="5912" width="14.85546875" style="29" customWidth="1"/>
    <col min="5913" max="5913" width="13.5703125" style="29" customWidth="1"/>
    <col min="5914" max="5914" width="10.7109375" style="29" customWidth="1"/>
    <col min="5915" max="5915" width="10" style="29" customWidth="1"/>
    <col min="5916" max="5917" width="19.7109375" style="29" customWidth="1"/>
    <col min="5918" max="5920" width="8.85546875" style="29" customWidth="1"/>
    <col min="5921" max="5921" width="15.5703125" style="29" customWidth="1"/>
    <col min="5922" max="5922" width="22.85546875" style="29" customWidth="1"/>
    <col min="5923" max="5923" width="19.42578125" style="29" customWidth="1"/>
    <col min="5924" max="5924" width="22" style="29" customWidth="1"/>
    <col min="5925" max="5925" width="24.140625" style="29" customWidth="1"/>
    <col min="5926" max="5927" width="27.7109375" style="29" customWidth="1"/>
    <col min="5928" max="5928" width="20.7109375" style="29" customWidth="1"/>
    <col min="5929" max="5930" width="21.28515625" style="29" customWidth="1"/>
    <col min="5931" max="5931" width="16.140625" style="29" customWidth="1"/>
    <col min="5932" max="6144" width="11.42578125" style="29"/>
    <col min="6145" max="6145" width="2.7109375" style="29" customWidth="1"/>
    <col min="6146" max="6146" width="13" style="29" customWidth="1"/>
    <col min="6147" max="6147" width="8.140625" style="29" customWidth="1"/>
    <col min="6148" max="6148" width="23.85546875" style="29" customWidth="1"/>
    <col min="6149" max="6149" width="16.28515625" style="29" customWidth="1"/>
    <col min="6150" max="6150" width="19.85546875" style="29" customWidth="1"/>
    <col min="6151" max="6151" width="19.5703125" style="29" customWidth="1"/>
    <col min="6152" max="6152" width="18.28515625" style="29" customWidth="1"/>
    <col min="6153" max="6153" width="19.85546875" style="29" customWidth="1"/>
    <col min="6154" max="6154" width="19.5703125" style="29" customWidth="1"/>
    <col min="6155" max="6155" width="18.28515625" style="29" customWidth="1"/>
    <col min="6156" max="6156" width="14.5703125" style="29" customWidth="1"/>
    <col min="6157" max="6157" width="20.28515625" style="29" customWidth="1"/>
    <col min="6158" max="6158" width="24.140625" style="29" customWidth="1"/>
    <col min="6159" max="6159" width="26.85546875" style="29" customWidth="1"/>
    <col min="6160" max="6160" width="10" style="29" customWidth="1"/>
    <col min="6161" max="6161" width="15.5703125" style="29" customWidth="1"/>
    <col min="6162" max="6162" width="8.5703125" style="29" customWidth="1"/>
    <col min="6163" max="6163" width="15.140625" style="29" customWidth="1"/>
    <col min="6164" max="6164" width="14.85546875" style="29" customWidth="1"/>
    <col min="6165" max="6165" width="13.5703125" style="29" customWidth="1"/>
    <col min="6166" max="6166" width="8.5703125" style="29" customWidth="1"/>
    <col min="6167" max="6167" width="15.140625" style="29" customWidth="1"/>
    <col min="6168" max="6168" width="14.85546875" style="29" customWidth="1"/>
    <col min="6169" max="6169" width="13.5703125" style="29" customWidth="1"/>
    <col min="6170" max="6170" width="10.7109375" style="29" customWidth="1"/>
    <col min="6171" max="6171" width="10" style="29" customWidth="1"/>
    <col min="6172" max="6173" width="19.7109375" style="29" customWidth="1"/>
    <col min="6174" max="6176" width="8.85546875" style="29" customWidth="1"/>
    <col min="6177" max="6177" width="15.5703125" style="29" customWidth="1"/>
    <col min="6178" max="6178" width="22.85546875" style="29" customWidth="1"/>
    <col min="6179" max="6179" width="19.42578125" style="29" customWidth="1"/>
    <col min="6180" max="6180" width="22" style="29" customWidth="1"/>
    <col min="6181" max="6181" width="24.140625" style="29" customWidth="1"/>
    <col min="6182" max="6183" width="27.7109375" style="29" customWidth="1"/>
    <col min="6184" max="6184" width="20.7109375" style="29" customWidth="1"/>
    <col min="6185" max="6186" width="21.28515625" style="29" customWidth="1"/>
    <col min="6187" max="6187" width="16.140625" style="29" customWidth="1"/>
    <col min="6188" max="6400" width="11.42578125" style="29"/>
    <col min="6401" max="6401" width="2.7109375" style="29" customWidth="1"/>
    <col min="6402" max="6402" width="13" style="29" customWidth="1"/>
    <col min="6403" max="6403" width="8.140625" style="29" customWidth="1"/>
    <col min="6404" max="6404" width="23.85546875" style="29" customWidth="1"/>
    <col min="6405" max="6405" width="16.28515625" style="29" customWidth="1"/>
    <col min="6406" max="6406" width="19.85546875" style="29" customWidth="1"/>
    <col min="6407" max="6407" width="19.5703125" style="29" customWidth="1"/>
    <col min="6408" max="6408" width="18.28515625" style="29" customWidth="1"/>
    <col min="6409" max="6409" width="19.85546875" style="29" customWidth="1"/>
    <col min="6410" max="6410" width="19.5703125" style="29" customWidth="1"/>
    <col min="6411" max="6411" width="18.28515625" style="29" customWidth="1"/>
    <col min="6412" max="6412" width="14.5703125" style="29" customWidth="1"/>
    <col min="6413" max="6413" width="20.28515625" style="29" customWidth="1"/>
    <col min="6414" max="6414" width="24.140625" style="29" customWidth="1"/>
    <col min="6415" max="6415" width="26.85546875" style="29" customWidth="1"/>
    <col min="6416" max="6416" width="10" style="29" customWidth="1"/>
    <col min="6417" max="6417" width="15.5703125" style="29" customWidth="1"/>
    <col min="6418" max="6418" width="8.5703125" style="29" customWidth="1"/>
    <col min="6419" max="6419" width="15.140625" style="29" customWidth="1"/>
    <col min="6420" max="6420" width="14.85546875" style="29" customWidth="1"/>
    <col min="6421" max="6421" width="13.5703125" style="29" customWidth="1"/>
    <col min="6422" max="6422" width="8.5703125" style="29" customWidth="1"/>
    <col min="6423" max="6423" width="15.140625" style="29" customWidth="1"/>
    <col min="6424" max="6424" width="14.85546875" style="29" customWidth="1"/>
    <col min="6425" max="6425" width="13.5703125" style="29" customWidth="1"/>
    <col min="6426" max="6426" width="10.7109375" style="29" customWidth="1"/>
    <col min="6427" max="6427" width="10" style="29" customWidth="1"/>
    <col min="6428" max="6429" width="19.7109375" style="29" customWidth="1"/>
    <col min="6430" max="6432" width="8.85546875" style="29" customWidth="1"/>
    <col min="6433" max="6433" width="15.5703125" style="29" customWidth="1"/>
    <col min="6434" max="6434" width="22.85546875" style="29" customWidth="1"/>
    <col min="6435" max="6435" width="19.42578125" style="29" customWidth="1"/>
    <col min="6436" max="6436" width="22" style="29" customWidth="1"/>
    <col min="6437" max="6437" width="24.140625" style="29" customWidth="1"/>
    <col min="6438" max="6439" width="27.7109375" style="29" customWidth="1"/>
    <col min="6440" max="6440" width="20.7109375" style="29" customWidth="1"/>
    <col min="6441" max="6442" width="21.28515625" style="29" customWidth="1"/>
    <col min="6443" max="6443" width="16.140625" style="29" customWidth="1"/>
    <col min="6444" max="6656" width="11.42578125" style="29"/>
    <col min="6657" max="6657" width="2.7109375" style="29" customWidth="1"/>
    <col min="6658" max="6658" width="13" style="29" customWidth="1"/>
    <col min="6659" max="6659" width="8.140625" style="29" customWidth="1"/>
    <col min="6660" max="6660" width="23.85546875" style="29" customWidth="1"/>
    <col min="6661" max="6661" width="16.28515625" style="29" customWidth="1"/>
    <col min="6662" max="6662" width="19.85546875" style="29" customWidth="1"/>
    <col min="6663" max="6663" width="19.5703125" style="29" customWidth="1"/>
    <col min="6664" max="6664" width="18.28515625" style="29" customWidth="1"/>
    <col min="6665" max="6665" width="19.85546875" style="29" customWidth="1"/>
    <col min="6666" max="6666" width="19.5703125" style="29" customWidth="1"/>
    <col min="6667" max="6667" width="18.28515625" style="29" customWidth="1"/>
    <col min="6668" max="6668" width="14.5703125" style="29" customWidth="1"/>
    <col min="6669" max="6669" width="20.28515625" style="29" customWidth="1"/>
    <col min="6670" max="6670" width="24.140625" style="29" customWidth="1"/>
    <col min="6671" max="6671" width="26.85546875" style="29" customWidth="1"/>
    <col min="6672" max="6672" width="10" style="29" customWidth="1"/>
    <col min="6673" max="6673" width="15.5703125" style="29" customWidth="1"/>
    <col min="6674" max="6674" width="8.5703125" style="29" customWidth="1"/>
    <col min="6675" max="6675" width="15.140625" style="29" customWidth="1"/>
    <col min="6676" max="6676" width="14.85546875" style="29" customWidth="1"/>
    <col min="6677" max="6677" width="13.5703125" style="29" customWidth="1"/>
    <col min="6678" max="6678" width="8.5703125" style="29" customWidth="1"/>
    <col min="6679" max="6679" width="15.140625" style="29" customWidth="1"/>
    <col min="6680" max="6680" width="14.85546875" style="29" customWidth="1"/>
    <col min="6681" max="6681" width="13.5703125" style="29" customWidth="1"/>
    <col min="6682" max="6682" width="10.7109375" style="29" customWidth="1"/>
    <col min="6683" max="6683" width="10" style="29" customWidth="1"/>
    <col min="6684" max="6685" width="19.7109375" style="29" customWidth="1"/>
    <col min="6686" max="6688" width="8.85546875" style="29" customWidth="1"/>
    <col min="6689" max="6689" width="15.5703125" style="29" customWidth="1"/>
    <col min="6690" max="6690" width="22.85546875" style="29" customWidth="1"/>
    <col min="6691" max="6691" width="19.42578125" style="29" customWidth="1"/>
    <col min="6692" max="6692" width="22" style="29" customWidth="1"/>
    <col min="6693" max="6693" width="24.140625" style="29" customWidth="1"/>
    <col min="6694" max="6695" width="27.7109375" style="29" customWidth="1"/>
    <col min="6696" max="6696" width="20.7109375" style="29" customWidth="1"/>
    <col min="6697" max="6698" width="21.28515625" style="29" customWidth="1"/>
    <col min="6699" max="6699" width="16.140625" style="29" customWidth="1"/>
    <col min="6700" max="6912" width="11.42578125" style="29"/>
    <col min="6913" max="6913" width="2.7109375" style="29" customWidth="1"/>
    <col min="6914" max="6914" width="13" style="29" customWidth="1"/>
    <col min="6915" max="6915" width="8.140625" style="29" customWidth="1"/>
    <col min="6916" max="6916" width="23.85546875" style="29" customWidth="1"/>
    <col min="6917" max="6917" width="16.28515625" style="29" customWidth="1"/>
    <col min="6918" max="6918" width="19.85546875" style="29" customWidth="1"/>
    <col min="6919" max="6919" width="19.5703125" style="29" customWidth="1"/>
    <col min="6920" max="6920" width="18.28515625" style="29" customWidth="1"/>
    <col min="6921" max="6921" width="19.85546875" style="29" customWidth="1"/>
    <col min="6922" max="6922" width="19.5703125" style="29" customWidth="1"/>
    <col min="6923" max="6923" width="18.28515625" style="29" customWidth="1"/>
    <col min="6924" max="6924" width="14.5703125" style="29" customWidth="1"/>
    <col min="6925" max="6925" width="20.28515625" style="29" customWidth="1"/>
    <col min="6926" max="6926" width="24.140625" style="29" customWidth="1"/>
    <col min="6927" max="6927" width="26.85546875" style="29" customWidth="1"/>
    <col min="6928" max="6928" width="10" style="29" customWidth="1"/>
    <col min="6929" max="6929" width="15.5703125" style="29" customWidth="1"/>
    <col min="6930" max="6930" width="8.5703125" style="29" customWidth="1"/>
    <col min="6931" max="6931" width="15.140625" style="29" customWidth="1"/>
    <col min="6932" max="6932" width="14.85546875" style="29" customWidth="1"/>
    <col min="6933" max="6933" width="13.5703125" style="29" customWidth="1"/>
    <col min="6934" max="6934" width="8.5703125" style="29" customWidth="1"/>
    <col min="6935" max="6935" width="15.140625" style="29" customWidth="1"/>
    <col min="6936" max="6936" width="14.85546875" style="29" customWidth="1"/>
    <col min="6937" max="6937" width="13.5703125" style="29" customWidth="1"/>
    <col min="6938" max="6938" width="10.7109375" style="29" customWidth="1"/>
    <col min="6939" max="6939" width="10" style="29" customWidth="1"/>
    <col min="6940" max="6941" width="19.7109375" style="29" customWidth="1"/>
    <col min="6942" max="6944" width="8.85546875" style="29" customWidth="1"/>
    <col min="6945" max="6945" width="15.5703125" style="29" customWidth="1"/>
    <col min="6946" max="6946" width="22.85546875" style="29" customWidth="1"/>
    <col min="6947" max="6947" width="19.42578125" style="29" customWidth="1"/>
    <col min="6948" max="6948" width="22" style="29" customWidth="1"/>
    <col min="6949" max="6949" width="24.140625" style="29" customWidth="1"/>
    <col min="6950" max="6951" width="27.7109375" style="29" customWidth="1"/>
    <col min="6952" max="6952" width="20.7109375" style="29" customWidth="1"/>
    <col min="6953" max="6954" width="21.28515625" style="29" customWidth="1"/>
    <col min="6955" max="6955" width="16.140625" style="29" customWidth="1"/>
    <col min="6956" max="7168" width="11.42578125" style="29"/>
    <col min="7169" max="7169" width="2.7109375" style="29" customWidth="1"/>
    <col min="7170" max="7170" width="13" style="29" customWidth="1"/>
    <col min="7171" max="7171" width="8.140625" style="29" customWidth="1"/>
    <col min="7172" max="7172" width="23.85546875" style="29" customWidth="1"/>
    <col min="7173" max="7173" width="16.28515625" style="29" customWidth="1"/>
    <col min="7174" max="7174" width="19.85546875" style="29" customWidth="1"/>
    <col min="7175" max="7175" width="19.5703125" style="29" customWidth="1"/>
    <col min="7176" max="7176" width="18.28515625" style="29" customWidth="1"/>
    <col min="7177" max="7177" width="19.85546875" style="29" customWidth="1"/>
    <col min="7178" max="7178" width="19.5703125" style="29" customWidth="1"/>
    <col min="7179" max="7179" width="18.28515625" style="29" customWidth="1"/>
    <col min="7180" max="7180" width="14.5703125" style="29" customWidth="1"/>
    <col min="7181" max="7181" width="20.28515625" style="29" customWidth="1"/>
    <col min="7182" max="7182" width="24.140625" style="29" customWidth="1"/>
    <col min="7183" max="7183" width="26.85546875" style="29" customWidth="1"/>
    <col min="7184" max="7184" width="10" style="29" customWidth="1"/>
    <col min="7185" max="7185" width="15.5703125" style="29" customWidth="1"/>
    <col min="7186" max="7186" width="8.5703125" style="29" customWidth="1"/>
    <col min="7187" max="7187" width="15.140625" style="29" customWidth="1"/>
    <col min="7188" max="7188" width="14.85546875" style="29" customWidth="1"/>
    <col min="7189" max="7189" width="13.5703125" style="29" customWidth="1"/>
    <col min="7190" max="7190" width="8.5703125" style="29" customWidth="1"/>
    <col min="7191" max="7191" width="15.140625" style="29" customWidth="1"/>
    <col min="7192" max="7192" width="14.85546875" style="29" customWidth="1"/>
    <col min="7193" max="7193" width="13.5703125" style="29" customWidth="1"/>
    <col min="7194" max="7194" width="10.7109375" style="29" customWidth="1"/>
    <col min="7195" max="7195" width="10" style="29" customWidth="1"/>
    <col min="7196" max="7197" width="19.7109375" style="29" customWidth="1"/>
    <col min="7198" max="7200" width="8.85546875" style="29" customWidth="1"/>
    <col min="7201" max="7201" width="15.5703125" style="29" customWidth="1"/>
    <col min="7202" max="7202" width="22.85546875" style="29" customWidth="1"/>
    <col min="7203" max="7203" width="19.42578125" style="29" customWidth="1"/>
    <col min="7204" max="7204" width="22" style="29" customWidth="1"/>
    <col min="7205" max="7205" width="24.140625" style="29" customWidth="1"/>
    <col min="7206" max="7207" width="27.7109375" style="29" customWidth="1"/>
    <col min="7208" max="7208" width="20.7109375" style="29" customWidth="1"/>
    <col min="7209" max="7210" width="21.28515625" style="29" customWidth="1"/>
    <col min="7211" max="7211" width="16.140625" style="29" customWidth="1"/>
    <col min="7212" max="7424" width="11.42578125" style="29"/>
    <col min="7425" max="7425" width="2.7109375" style="29" customWidth="1"/>
    <col min="7426" max="7426" width="13" style="29" customWidth="1"/>
    <col min="7427" max="7427" width="8.140625" style="29" customWidth="1"/>
    <col min="7428" max="7428" width="23.85546875" style="29" customWidth="1"/>
    <col min="7429" max="7429" width="16.28515625" style="29" customWidth="1"/>
    <col min="7430" max="7430" width="19.85546875" style="29" customWidth="1"/>
    <col min="7431" max="7431" width="19.5703125" style="29" customWidth="1"/>
    <col min="7432" max="7432" width="18.28515625" style="29" customWidth="1"/>
    <col min="7433" max="7433" width="19.85546875" style="29" customWidth="1"/>
    <col min="7434" max="7434" width="19.5703125" style="29" customWidth="1"/>
    <col min="7435" max="7435" width="18.28515625" style="29" customWidth="1"/>
    <col min="7436" max="7436" width="14.5703125" style="29" customWidth="1"/>
    <col min="7437" max="7437" width="20.28515625" style="29" customWidth="1"/>
    <col min="7438" max="7438" width="24.140625" style="29" customWidth="1"/>
    <col min="7439" max="7439" width="26.85546875" style="29" customWidth="1"/>
    <col min="7440" max="7440" width="10" style="29" customWidth="1"/>
    <col min="7441" max="7441" width="15.5703125" style="29" customWidth="1"/>
    <col min="7442" max="7442" width="8.5703125" style="29" customWidth="1"/>
    <col min="7443" max="7443" width="15.140625" style="29" customWidth="1"/>
    <col min="7444" max="7444" width="14.85546875" style="29" customWidth="1"/>
    <col min="7445" max="7445" width="13.5703125" style="29" customWidth="1"/>
    <col min="7446" max="7446" width="8.5703125" style="29" customWidth="1"/>
    <col min="7447" max="7447" width="15.140625" style="29" customWidth="1"/>
    <col min="7448" max="7448" width="14.85546875" style="29" customWidth="1"/>
    <col min="7449" max="7449" width="13.5703125" style="29" customWidth="1"/>
    <col min="7450" max="7450" width="10.7109375" style="29" customWidth="1"/>
    <col min="7451" max="7451" width="10" style="29" customWidth="1"/>
    <col min="7452" max="7453" width="19.7109375" style="29" customWidth="1"/>
    <col min="7454" max="7456" width="8.85546875" style="29" customWidth="1"/>
    <col min="7457" max="7457" width="15.5703125" style="29" customWidth="1"/>
    <col min="7458" max="7458" width="22.85546875" style="29" customWidth="1"/>
    <col min="7459" max="7459" width="19.42578125" style="29" customWidth="1"/>
    <col min="7460" max="7460" width="22" style="29" customWidth="1"/>
    <col min="7461" max="7461" width="24.140625" style="29" customWidth="1"/>
    <col min="7462" max="7463" width="27.7109375" style="29" customWidth="1"/>
    <col min="7464" max="7464" width="20.7109375" style="29" customWidth="1"/>
    <col min="7465" max="7466" width="21.28515625" style="29" customWidth="1"/>
    <col min="7467" max="7467" width="16.140625" style="29" customWidth="1"/>
    <col min="7468" max="7680" width="11.42578125" style="29"/>
    <col min="7681" max="7681" width="2.7109375" style="29" customWidth="1"/>
    <col min="7682" max="7682" width="13" style="29" customWidth="1"/>
    <col min="7683" max="7683" width="8.140625" style="29" customWidth="1"/>
    <col min="7684" max="7684" width="23.85546875" style="29" customWidth="1"/>
    <col min="7685" max="7685" width="16.28515625" style="29" customWidth="1"/>
    <col min="7686" max="7686" width="19.85546875" style="29" customWidth="1"/>
    <col min="7687" max="7687" width="19.5703125" style="29" customWidth="1"/>
    <col min="7688" max="7688" width="18.28515625" style="29" customWidth="1"/>
    <col min="7689" max="7689" width="19.85546875" style="29" customWidth="1"/>
    <col min="7690" max="7690" width="19.5703125" style="29" customWidth="1"/>
    <col min="7691" max="7691" width="18.28515625" style="29" customWidth="1"/>
    <col min="7692" max="7692" width="14.5703125" style="29" customWidth="1"/>
    <col min="7693" max="7693" width="20.28515625" style="29" customWidth="1"/>
    <col min="7694" max="7694" width="24.140625" style="29" customWidth="1"/>
    <col min="7695" max="7695" width="26.85546875" style="29" customWidth="1"/>
    <col min="7696" max="7696" width="10" style="29" customWidth="1"/>
    <col min="7697" max="7697" width="15.5703125" style="29" customWidth="1"/>
    <col min="7698" max="7698" width="8.5703125" style="29" customWidth="1"/>
    <col min="7699" max="7699" width="15.140625" style="29" customWidth="1"/>
    <col min="7700" max="7700" width="14.85546875" style="29" customWidth="1"/>
    <col min="7701" max="7701" width="13.5703125" style="29" customWidth="1"/>
    <col min="7702" max="7702" width="8.5703125" style="29" customWidth="1"/>
    <col min="7703" max="7703" width="15.140625" style="29" customWidth="1"/>
    <col min="7704" max="7704" width="14.85546875" style="29" customWidth="1"/>
    <col min="7705" max="7705" width="13.5703125" style="29" customWidth="1"/>
    <col min="7706" max="7706" width="10.7109375" style="29" customWidth="1"/>
    <col min="7707" max="7707" width="10" style="29" customWidth="1"/>
    <col min="7708" max="7709" width="19.7109375" style="29" customWidth="1"/>
    <col min="7710" max="7712" width="8.85546875" style="29" customWidth="1"/>
    <col min="7713" max="7713" width="15.5703125" style="29" customWidth="1"/>
    <col min="7714" max="7714" width="22.85546875" style="29" customWidth="1"/>
    <col min="7715" max="7715" width="19.42578125" style="29" customWidth="1"/>
    <col min="7716" max="7716" width="22" style="29" customWidth="1"/>
    <col min="7717" max="7717" width="24.140625" style="29" customWidth="1"/>
    <col min="7718" max="7719" width="27.7109375" style="29" customWidth="1"/>
    <col min="7720" max="7720" width="20.7109375" style="29" customWidth="1"/>
    <col min="7721" max="7722" width="21.28515625" style="29" customWidth="1"/>
    <col min="7723" max="7723" width="16.140625" style="29" customWidth="1"/>
    <col min="7724" max="7936" width="11.42578125" style="29"/>
    <col min="7937" max="7937" width="2.7109375" style="29" customWidth="1"/>
    <col min="7938" max="7938" width="13" style="29" customWidth="1"/>
    <col min="7939" max="7939" width="8.140625" style="29" customWidth="1"/>
    <col min="7940" max="7940" width="23.85546875" style="29" customWidth="1"/>
    <col min="7941" max="7941" width="16.28515625" style="29" customWidth="1"/>
    <col min="7942" max="7942" width="19.85546875" style="29" customWidth="1"/>
    <col min="7943" max="7943" width="19.5703125" style="29" customWidth="1"/>
    <col min="7944" max="7944" width="18.28515625" style="29" customWidth="1"/>
    <col min="7945" max="7945" width="19.85546875" style="29" customWidth="1"/>
    <col min="7946" max="7946" width="19.5703125" style="29" customWidth="1"/>
    <col min="7947" max="7947" width="18.28515625" style="29" customWidth="1"/>
    <col min="7948" max="7948" width="14.5703125" style="29" customWidth="1"/>
    <col min="7949" max="7949" width="20.28515625" style="29" customWidth="1"/>
    <col min="7950" max="7950" width="24.140625" style="29" customWidth="1"/>
    <col min="7951" max="7951" width="26.85546875" style="29" customWidth="1"/>
    <col min="7952" max="7952" width="10" style="29" customWidth="1"/>
    <col min="7953" max="7953" width="15.5703125" style="29" customWidth="1"/>
    <col min="7954" max="7954" width="8.5703125" style="29" customWidth="1"/>
    <col min="7955" max="7955" width="15.140625" style="29" customWidth="1"/>
    <col min="7956" max="7956" width="14.85546875" style="29" customWidth="1"/>
    <col min="7957" max="7957" width="13.5703125" style="29" customWidth="1"/>
    <col min="7958" max="7958" width="8.5703125" style="29" customWidth="1"/>
    <col min="7959" max="7959" width="15.140625" style="29" customWidth="1"/>
    <col min="7960" max="7960" width="14.85546875" style="29" customWidth="1"/>
    <col min="7961" max="7961" width="13.5703125" style="29" customWidth="1"/>
    <col min="7962" max="7962" width="10.7109375" style="29" customWidth="1"/>
    <col min="7963" max="7963" width="10" style="29" customWidth="1"/>
    <col min="7964" max="7965" width="19.7109375" style="29" customWidth="1"/>
    <col min="7966" max="7968" width="8.85546875" style="29" customWidth="1"/>
    <col min="7969" max="7969" width="15.5703125" style="29" customWidth="1"/>
    <col min="7970" max="7970" width="22.85546875" style="29" customWidth="1"/>
    <col min="7971" max="7971" width="19.42578125" style="29" customWidth="1"/>
    <col min="7972" max="7972" width="22" style="29" customWidth="1"/>
    <col min="7973" max="7973" width="24.140625" style="29" customWidth="1"/>
    <col min="7974" max="7975" width="27.7109375" style="29" customWidth="1"/>
    <col min="7976" max="7976" width="20.7109375" style="29" customWidth="1"/>
    <col min="7977" max="7978" width="21.28515625" style="29" customWidth="1"/>
    <col min="7979" max="7979" width="16.140625" style="29" customWidth="1"/>
    <col min="7980" max="8192" width="11.42578125" style="29"/>
    <col min="8193" max="8193" width="2.7109375" style="29" customWidth="1"/>
    <col min="8194" max="8194" width="13" style="29" customWidth="1"/>
    <col min="8195" max="8195" width="8.140625" style="29" customWidth="1"/>
    <col min="8196" max="8196" width="23.85546875" style="29" customWidth="1"/>
    <col min="8197" max="8197" width="16.28515625" style="29" customWidth="1"/>
    <col min="8198" max="8198" width="19.85546875" style="29" customWidth="1"/>
    <col min="8199" max="8199" width="19.5703125" style="29" customWidth="1"/>
    <col min="8200" max="8200" width="18.28515625" style="29" customWidth="1"/>
    <col min="8201" max="8201" width="19.85546875" style="29" customWidth="1"/>
    <col min="8202" max="8202" width="19.5703125" style="29" customWidth="1"/>
    <col min="8203" max="8203" width="18.28515625" style="29" customWidth="1"/>
    <col min="8204" max="8204" width="14.5703125" style="29" customWidth="1"/>
    <col min="8205" max="8205" width="20.28515625" style="29" customWidth="1"/>
    <col min="8206" max="8206" width="24.140625" style="29" customWidth="1"/>
    <col min="8207" max="8207" width="26.85546875" style="29" customWidth="1"/>
    <col min="8208" max="8208" width="10" style="29" customWidth="1"/>
    <col min="8209" max="8209" width="15.5703125" style="29" customWidth="1"/>
    <col min="8210" max="8210" width="8.5703125" style="29" customWidth="1"/>
    <col min="8211" max="8211" width="15.140625" style="29" customWidth="1"/>
    <col min="8212" max="8212" width="14.85546875" style="29" customWidth="1"/>
    <col min="8213" max="8213" width="13.5703125" style="29" customWidth="1"/>
    <col min="8214" max="8214" width="8.5703125" style="29" customWidth="1"/>
    <col min="8215" max="8215" width="15.140625" style="29" customWidth="1"/>
    <col min="8216" max="8216" width="14.85546875" style="29" customWidth="1"/>
    <col min="8217" max="8217" width="13.5703125" style="29" customWidth="1"/>
    <col min="8218" max="8218" width="10.7109375" style="29" customWidth="1"/>
    <col min="8219" max="8219" width="10" style="29" customWidth="1"/>
    <col min="8220" max="8221" width="19.7109375" style="29" customWidth="1"/>
    <col min="8222" max="8224" width="8.85546875" style="29" customWidth="1"/>
    <col min="8225" max="8225" width="15.5703125" style="29" customWidth="1"/>
    <col min="8226" max="8226" width="22.85546875" style="29" customWidth="1"/>
    <col min="8227" max="8227" width="19.42578125" style="29" customWidth="1"/>
    <col min="8228" max="8228" width="22" style="29" customWidth="1"/>
    <col min="8229" max="8229" width="24.140625" style="29" customWidth="1"/>
    <col min="8230" max="8231" width="27.7109375" style="29" customWidth="1"/>
    <col min="8232" max="8232" width="20.7109375" style="29" customWidth="1"/>
    <col min="8233" max="8234" width="21.28515625" style="29" customWidth="1"/>
    <col min="8235" max="8235" width="16.140625" style="29" customWidth="1"/>
    <col min="8236" max="8448" width="11.42578125" style="29"/>
    <col min="8449" max="8449" width="2.7109375" style="29" customWidth="1"/>
    <col min="8450" max="8450" width="13" style="29" customWidth="1"/>
    <col min="8451" max="8451" width="8.140625" style="29" customWidth="1"/>
    <col min="8452" max="8452" width="23.85546875" style="29" customWidth="1"/>
    <col min="8453" max="8453" width="16.28515625" style="29" customWidth="1"/>
    <col min="8454" max="8454" width="19.85546875" style="29" customWidth="1"/>
    <col min="8455" max="8455" width="19.5703125" style="29" customWidth="1"/>
    <col min="8456" max="8456" width="18.28515625" style="29" customWidth="1"/>
    <col min="8457" max="8457" width="19.85546875" style="29" customWidth="1"/>
    <col min="8458" max="8458" width="19.5703125" style="29" customWidth="1"/>
    <col min="8459" max="8459" width="18.28515625" style="29" customWidth="1"/>
    <col min="8460" max="8460" width="14.5703125" style="29" customWidth="1"/>
    <col min="8461" max="8461" width="20.28515625" style="29" customWidth="1"/>
    <col min="8462" max="8462" width="24.140625" style="29" customWidth="1"/>
    <col min="8463" max="8463" width="26.85546875" style="29" customWidth="1"/>
    <col min="8464" max="8464" width="10" style="29" customWidth="1"/>
    <col min="8465" max="8465" width="15.5703125" style="29" customWidth="1"/>
    <col min="8466" max="8466" width="8.5703125" style="29" customWidth="1"/>
    <col min="8467" max="8467" width="15.140625" style="29" customWidth="1"/>
    <col min="8468" max="8468" width="14.85546875" style="29" customWidth="1"/>
    <col min="8469" max="8469" width="13.5703125" style="29" customWidth="1"/>
    <col min="8470" max="8470" width="8.5703125" style="29" customWidth="1"/>
    <col min="8471" max="8471" width="15.140625" style="29" customWidth="1"/>
    <col min="8472" max="8472" width="14.85546875" style="29" customWidth="1"/>
    <col min="8473" max="8473" width="13.5703125" style="29" customWidth="1"/>
    <col min="8474" max="8474" width="10.7109375" style="29" customWidth="1"/>
    <col min="8475" max="8475" width="10" style="29" customWidth="1"/>
    <col min="8476" max="8477" width="19.7109375" style="29" customWidth="1"/>
    <col min="8478" max="8480" width="8.85546875" style="29" customWidth="1"/>
    <col min="8481" max="8481" width="15.5703125" style="29" customWidth="1"/>
    <col min="8482" max="8482" width="22.85546875" style="29" customWidth="1"/>
    <col min="8483" max="8483" width="19.42578125" style="29" customWidth="1"/>
    <col min="8484" max="8484" width="22" style="29" customWidth="1"/>
    <col min="8485" max="8485" width="24.140625" style="29" customWidth="1"/>
    <col min="8486" max="8487" width="27.7109375" style="29" customWidth="1"/>
    <col min="8488" max="8488" width="20.7109375" style="29" customWidth="1"/>
    <col min="8489" max="8490" width="21.28515625" style="29" customWidth="1"/>
    <col min="8491" max="8491" width="16.140625" style="29" customWidth="1"/>
    <col min="8492" max="8704" width="11.42578125" style="29"/>
    <col min="8705" max="8705" width="2.7109375" style="29" customWidth="1"/>
    <col min="8706" max="8706" width="13" style="29" customWidth="1"/>
    <col min="8707" max="8707" width="8.140625" style="29" customWidth="1"/>
    <col min="8708" max="8708" width="23.85546875" style="29" customWidth="1"/>
    <col min="8709" max="8709" width="16.28515625" style="29" customWidth="1"/>
    <col min="8710" max="8710" width="19.85546875" style="29" customWidth="1"/>
    <col min="8711" max="8711" width="19.5703125" style="29" customWidth="1"/>
    <col min="8712" max="8712" width="18.28515625" style="29" customWidth="1"/>
    <col min="8713" max="8713" width="19.85546875" style="29" customWidth="1"/>
    <col min="8714" max="8714" width="19.5703125" style="29" customWidth="1"/>
    <col min="8715" max="8715" width="18.28515625" style="29" customWidth="1"/>
    <col min="8716" max="8716" width="14.5703125" style="29" customWidth="1"/>
    <col min="8717" max="8717" width="20.28515625" style="29" customWidth="1"/>
    <col min="8718" max="8718" width="24.140625" style="29" customWidth="1"/>
    <col min="8719" max="8719" width="26.85546875" style="29" customWidth="1"/>
    <col min="8720" max="8720" width="10" style="29" customWidth="1"/>
    <col min="8721" max="8721" width="15.5703125" style="29" customWidth="1"/>
    <col min="8722" max="8722" width="8.5703125" style="29" customWidth="1"/>
    <col min="8723" max="8723" width="15.140625" style="29" customWidth="1"/>
    <col min="8724" max="8724" width="14.85546875" style="29" customWidth="1"/>
    <col min="8725" max="8725" width="13.5703125" style="29" customWidth="1"/>
    <col min="8726" max="8726" width="8.5703125" style="29" customWidth="1"/>
    <col min="8727" max="8727" width="15.140625" style="29" customWidth="1"/>
    <col min="8728" max="8728" width="14.85546875" style="29" customWidth="1"/>
    <col min="8729" max="8729" width="13.5703125" style="29" customWidth="1"/>
    <col min="8730" max="8730" width="10.7109375" style="29" customWidth="1"/>
    <col min="8731" max="8731" width="10" style="29" customWidth="1"/>
    <col min="8732" max="8733" width="19.7109375" style="29" customWidth="1"/>
    <col min="8734" max="8736" width="8.85546875" style="29" customWidth="1"/>
    <col min="8737" max="8737" width="15.5703125" style="29" customWidth="1"/>
    <col min="8738" max="8738" width="22.85546875" style="29" customWidth="1"/>
    <col min="8739" max="8739" width="19.42578125" style="29" customWidth="1"/>
    <col min="8740" max="8740" width="22" style="29" customWidth="1"/>
    <col min="8741" max="8741" width="24.140625" style="29" customWidth="1"/>
    <col min="8742" max="8743" width="27.7109375" style="29" customWidth="1"/>
    <col min="8744" max="8744" width="20.7109375" style="29" customWidth="1"/>
    <col min="8745" max="8746" width="21.28515625" style="29" customWidth="1"/>
    <col min="8747" max="8747" width="16.140625" style="29" customWidth="1"/>
    <col min="8748" max="8960" width="11.42578125" style="29"/>
    <col min="8961" max="8961" width="2.7109375" style="29" customWidth="1"/>
    <col min="8962" max="8962" width="13" style="29" customWidth="1"/>
    <col min="8963" max="8963" width="8.140625" style="29" customWidth="1"/>
    <col min="8964" max="8964" width="23.85546875" style="29" customWidth="1"/>
    <col min="8965" max="8965" width="16.28515625" style="29" customWidth="1"/>
    <col min="8966" max="8966" width="19.85546875" style="29" customWidth="1"/>
    <col min="8967" max="8967" width="19.5703125" style="29" customWidth="1"/>
    <col min="8968" max="8968" width="18.28515625" style="29" customWidth="1"/>
    <col min="8969" max="8969" width="19.85546875" style="29" customWidth="1"/>
    <col min="8970" max="8970" width="19.5703125" style="29" customWidth="1"/>
    <col min="8971" max="8971" width="18.28515625" style="29" customWidth="1"/>
    <col min="8972" max="8972" width="14.5703125" style="29" customWidth="1"/>
    <col min="8973" max="8973" width="20.28515625" style="29" customWidth="1"/>
    <col min="8974" max="8974" width="24.140625" style="29" customWidth="1"/>
    <col min="8975" max="8975" width="26.85546875" style="29" customWidth="1"/>
    <col min="8976" max="8976" width="10" style="29" customWidth="1"/>
    <col min="8977" max="8977" width="15.5703125" style="29" customWidth="1"/>
    <col min="8978" max="8978" width="8.5703125" style="29" customWidth="1"/>
    <col min="8979" max="8979" width="15.140625" style="29" customWidth="1"/>
    <col min="8980" max="8980" width="14.85546875" style="29" customWidth="1"/>
    <col min="8981" max="8981" width="13.5703125" style="29" customWidth="1"/>
    <col min="8982" max="8982" width="8.5703125" style="29" customWidth="1"/>
    <col min="8983" max="8983" width="15.140625" style="29" customWidth="1"/>
    <col min="8984" max="8984" width="14.85546875" style="29" customWidth="1"/>
    <col min="8985" max="8985" width="13.5703125" style="29" customWidth="1"/>
    <col min="8986" max="8986" width="10.7109375" style="29" customWidth="1"/>
    <col min="8987" max="8987" width="10" style="29" customWidth="1"/>
    <col min="8988" max="8989" width="19.7109375" style="29" customWidth="1"/>
    <col min="8990" max="8992" width="8.85546875" style="29" customWidth="1"/>
    <col min="8993" max="8993" width="15.5703125" style="29" customWidth="1"/>
    <col min="8994" max="8994" width="22.85546875" style="29" customWidth="1"/>
    <col min="8995" max="8995" width="19.42578125" style="29" customWidth="1"/>
    <col min="8996" max="8996" width="22" style="29" customWidth="1"/>
    <col min="8997" max="8997" width="24.140625" style="29" customWidth="1"/>
    <col min="8998" max="8999" width="27.7109375" style="29" customWidth="1"/>
    <col min="9000" max="9000" width="20.7109375" style="29" customWidth="1"/>
    <col min="9001" max="9002" width="21.28515625" style="29" customWidth="1"/>
    <col min="9003" max="9003" width="16.140625" style="29" customWidth="1"/>
    <col min="9004" max="9216" width="11.42578125" style="29"/>
    <col min="9217" max="9217" width="2.7109375" style="29" customWidth="1"/>
    <col min="9218" max="9218" width="13" style="29" customWidth="1"/>
    <col min="9219" max="9219" width="8.140625" style="29" customWidth="1"/>
    <col min="9220" max="9220" width="23.85546875" style="29" customWidth="1"/>
    <col min="9221" max="9221" width="16.28515625" style="29" customWidth="1"/>
    <col min="9222" max="9222" width="19.85546875" style="29" customWidth="1"/>
    <col min="9223" max="9223" width="19.5703125" style="29" customWidth="1"/>
    <col min="9224" max="9224" width="18.28515625" style="29" customWidth="1"/>
    <col min="9225" max="9225" width="19.85546875" style="29" customWidth="1"/>
    <col min="9226" max="9226" width="19.5703125" style="29" customWidth="1"/>
    <col min="9227" max="9227" width="18.28515625" style="29" customWidth="1"/>
    <col min="9228" max="9228" width="14.5703125" style="29" customWidth="1"/>
    <col min="9229" max="9229" width="20.28515625" style="29" customWidth="1"/>
    <col min="9230" max="9230" width="24.140625" style="29" customWidth="1"/>
    <col min="9231" max="9231" width="26.85546875" style="29" customWidth="1"/>
    <col min="9232" max="9232" width="10" style="29" customWidth="1"/>
    <col min="9233" max="9233" width="15.5703125" style="29" customWidth="1"/>
    <col min="9234" max="9234" width="8.5703125" style="29" customWidth="1"/>
    <col min="9235" max="9235" width="15.140625" style="29" customWidth="1"/>
    <col min="9236" max="9236" width="14.85546875" style="29" customWidth="1"/>
    <col min="9237" max="9237" width="13.5703125" style="29" customWidth="1"/>
    <col min="9238" max="9238" width="8.5703125" style="29" customWidth="1"/>
    <col min="9239" max="9239" width="15.140625" style="29" customWidth="1"/>
    <col min="9240" max="9240" width="14.85546875" style="29" customWidth="1"/>
    <col min="9241" max="9241" width="13.5703125" style="29" customWidth="1"/>
    <col min="9242" max="9242" width="10.7109375" style="29" customWidth="1"/>
    <col min="9243" max="9243" width="10" style="29" customWidth="1"/>
    <col min="9244" max="9245" width="19.7109375" style="29" customWidth="1"/>
    <col min="9246" max="9248" width="8.85546875" style="29" customWidth="1"/>
    <col min="9249" max="9249" width="15.5703125" style="29" customWidth="1"/>
    <col min="9250" max="9250" width="22.85546875" style="29" customWidth="1"/>
    <col min="9251" max="9251" width="19.42578125" style="29" customWidth="1"/>
    <col min="9252" max="9252" width="22" style="29" customWidth="1"/>
    <col min="9253" max="9253" width="24.140625" style="29" customWidth="1"/>
    <col min="9254" max="9255" width="27.7109375" style="29" customWidth="1"/>
    <col min="9256" max="9256" width="20.7109375" style="29" customWidth="1"/>
    <col min="9257" max="9258" width="21.28515625" style="29" customWidth="1"/>
    <col min="9259" max="9259" width="16.140625" style="29" customWidth="1"/>
    <col min="9260" max="9472" width="11.42578125" style="29"/>
    <col min="9473" max="9473" width="2.7109375" style="29" customWidth="1"/>
    <col min="9474" max="9474" width="13" style="29" customWidth="1"/>
    <col min="9475" max="9475" width="8.140625" style="29" customWidth="1"/>
    <col min="9476" max="9476" width="23.85546875" style="29" customWidth="1"/>
    <col min="9477" max="9477" width="16.28515625" style="29" customWidth="1"/>
    <col min="9478" max="9478" width="19.85546875" style="29" customWidth="1"/>
    <col min="9479" max="9479" width="19.5703125" style="29" customWidth="1"/>
    <col min="9480" max="9480" width="18.28515625" style="29" customWidth="1"/>
    <col min="9481" max="9481" width="19.85546875" style="29" customWidth="1"/>
    <col min="9482" max="9482" width="19.5703125" style="29" customWidth="1"/>
    <col min="9483" max="9483" width="18.28515625" style="29" customWidth="1"/>
    <col min="9484" max="9484" width="14.5703125" style="29" customWidth="1"/>
    <col min="9485" max="9485" width="20.28515625" style="29" customWidth="1"/>
    <col min="9486" max="9486" width="24.140625" style="29" customWidth="1"/>
    <col min="9487" max="9487" width="26.85546875" style="29" customWidth="1"/>
    <col min="9488" max="9488" width="10" style="29" customWidth="1"/>
    <col min="9489" max="9489" width="15.5703125" style="29" customWidth="1"/>
    <col min="9490" max="9490" width="8.5703125" style="29" customWidth="1"/>
    <col min="9491" max="9491" width="15.140625" style="29" customWidth="1"/>
    <col min="9492" max="9492" width="14.85546875" style="29" customWidth="1"/>
    <col min="9493" max="9493" width="13.5703125" style="29" customWidth="1"/>
    <col min="9494" max="9494" width="8.5703125" style="29" customWidth="1"/>
    <col min="9495" max="9495" width="15.140625" style="29" customWidth="1"/>
    <col min="9496" max="9496" width="14.85546875" style="29" customWidth="1"/>
    <col min="9497" max="9497" width="13.5703125" style="29" customWidth="1"/>
    <col min="9498" max="9498" width="10.7109375" style="29" customWidth="1"/>
    <col min="9499" max="9499" width="10" style="29" customWidth="1"/>
    <col min="9500" max="9501" width="19.7109375" style="29" customWidth="1"/>
    <col min="9502" max="9504" width="8.85546875" style="29" customWidth="1"/>
    <col min="9505" max="9505" width="15.5703125" style="29" customWidth="1"/>
    <col min="9506" max="9506" width="22.85546875" style="29" customWidth="1"/>
    <col min="9507" max="9507" width="19.42578125" style="29" customWidth="1"/>
    <col min="9508" max="9508" width="22" style="29" customWidth="1"/>
    <col min="9509" max="9509" width="24.140625" style="29" customWidth="1"/>
    <col min="9510" max="9511" width="27.7109375" style="29" customWidth="1"/>
    <col min="9512" max="9512" width="20.7109375" style="29" customWidth="1"/>
    <col min="9513" max="9514" width="21.28515625" style="29" customWidth="1"/>
    <col min="9515" max="9515" width="16.140625" style="29" customWidth="1"/>
    <col min="9516" max="9728" width="11.42578125" style="29"/>
    <col min="9729" max="9729" width="2.7109375" style="29" customWidth="1"/>
    <col min="9730" max="9730" width="13" style="29" customWidth="1"/>
    <col min="9731" max="9731" width="8.140625" style="29" customWidth="1"/>
    <col min="9732" max="9732" width="23.85546875" style="29" customWidth="1"/>
    <col min="9733" max="9733" width="16.28515625" style="29" customWidth="1"/>
    <col min="9734" max="9734" width="19.85546875" style="29" customWidth="1"/>
    <col min="9735" max="9735" width="19.5703125" style="29" customWidth="1"/>
    <col min="9736" max="9736" width="18.28515625" style="29" customWidth="1"/>
    <col min="9737" max="9737" width="19.85546875" style="29" customWidth="1"/>
    <col min="9738" max="9738" width="19.5703125" style="29" customWidth="1"/>
    <col min="9739" max="9739" width="18.28515625" style="29" customWidth="1"/>
    <col min="9740" max="9740" width="14.5703125" style="29" customWidth="1"/>
    <col min="9741" max="9741" width="20.28515625" style="29" customWidth="1"/>
    <col min="9742" max="9742" width="24.140625" style="29" customWidth="1"/>
    <col min="9743" max="9743" width="26.85546875" style="29" customWidth="1"/>
    <col min="9744" max="9744" width="10" style="29" customWidth="1"/>
    <col min="9745" max="9745" width="15.5703125" style="29" customWidth="1"/>
    <col min="9746" max="9746" width="8.5703125" style="29" customWidth="1"/>
    <col min="9747" max="9747" width="15.140625" style="29" customWidth="1"/>
    <col min="9748" max="9748" width="14.85546875" style="29" customWidth="1"/>
    <col min="9749" max="9749" width="13.5703125" style="29" customWidth="1"/>
    <col min="9750" max="9750" width="8.5703125" style="29" customWidth="1"/>
    <col min="9751" max="9751" width="15.140625" style="29" customWidth="1"/>
    <col min="9752" max="9752" width="14.85546875" style="29" customWidth="1"/>
    <col min="9753" max="9753" width="13.5703125" style="29" customWidth="1"/>
    <col min="9754" max="9754" width="10.7109375" style="29" customWidth="1"/>
    <col min="9755" max="9755" width="10" style="29" customWidth="1"/>
    <col min="9756" max="9757" width="19.7109375" style="29" customWidth="1"/>
    <col min="9758" max="9760" width="8.85546875" style="29" customWidth="1"/>
    <col min="9761" max="9761" width="15.5703125" style="29" customWidth="1"/>
    <col min="9762" max="9762" width="22.85546875" style="29" customWidth="1"/>
    <col min="9763" max="9763" width="19.42578125" style="29" customWidth="1"/>
    <col min="9764" max="9764" width="22" style="29" customWidth="1"/>
    <col min="9765" max="9765" width="24.140625" style="29" customWidth="1"/>
    <col min="9766" max="9767" width="27.7109375" style="29" customWidth="1"/>
    <col min="9768" max="9768" width="20.7109375" style="29" customWidth="1"/>
    <col min="9769" max="9770" width="21.28515625" style="29" customWidth="1"/>
    <col min="9771" max="9771" width="16.140625" style="29" customWidth="1"/>
    <col min="9772" max="9984" width="11.42578125" style="29"/>
    <col min="9985" max="9985" width="2.7109375" style="29" customWidth="1"/>
    <col min="9986" max="9986" width="13" style="29" customWidth="1"/>
    <col min="9987" max="9987" width="8.140625" style="29" customWidth="1"/>
    <col min="9988" max="9988" width="23.85546875" style="29" customWidth="1"/>
    <col min="9989" max="9989" width="16.28515625" style="29" customWidth="1"/>
    <col min="9990" max="9990" width="19.85546875" style="29" customWidth="1"/>
    <col min="9991" max="9991" width="19.5703125" style="29" customWidth="1"/>
    <col min="9992" max="9992" width="18.28515625" style="29" customWidth="1"/>
    <col min="9993" max="9993" width="19.85546875" style="29" customWidth="1"/>
    <col min="9994" max="9994" width="19.5703125" style="29" customWidth="1"/>
    <col min="9995" max="9995" width="18.28515625" style="29" customWidth="1"/>
    <col min="9996" max="9996" width="14.5703125" style="29" customWidth="1"/>
    <col min="9997" max="9997" width="20.28515625" style="29" customWidth="1"/>
    <col min="9998" max="9998" width="24.140625" style="29" customWidth="1"/>
    <col min="9999" max="9999" width="26.85546875" style="29" customWidth="1"/>
    <col min="10000" max="10000" width="10" style="29" customWidth="1"/>
    <col min="10001" max="10001" width="15.5703125" style="29" customWidth="1"/>
    <col min="10002" max="10002" width="8.5703125" style="29" customWidth="1"/>
    <col min="10003" max="10003" width="15.140625" style="29" customWidth="1"/>
    <col min="10004" max="10004" width="14.85546875" style="29" customWidth="1"/>
    <col min="10005" max="10005" width="13.5703125" style="29" customWidth="1"/>
    <col min="10006" max="10006" width="8.5703125" style="29" customWidth="1"/>
    <col min="10007" max="10007" width="15.140625" style="29" customWidth="1"/>
    <col min="10008" max="10008" width="14.85546875" style="29" customWidth="1"/>
    <col min="10009" max="10009" width="13.5703125" style="29" customWidth="1"/>
    <col min="10010" max="10010" width="10.7109375" style="29" customWidth="1"/>
    <col min="10011" max="10011" width="10" style="29" customWidth="1"/>
    <col min="10012" max="10013" width="19.7109375" style="29" customWidth="1"/>
    <col min="10014" max="10016" width="8.85546875" style="29" customWidth="1"/>
    <col min="10017" max="10017" width="15.5703125" style="29" customWidth="1"/>
    <col min="10018" max="10018" width="22.85546875" style="29" customWidth="1"/>
    <col min="10019" max="10019" width="19.42578125" style="29" customWidth="1"/>
    <col min="10020" max="10020" width="22" style="29" customWidth="1"/>
    <col min="10021" max="10021" width="24.140625" style="29" customWidth="1"/>
    <col min="10022" max="10023" width="27.7109375" style="29" customWidth="1"/>
    <col min="10024" max="10024" width="20.7109375" style="29" customWidth="1"/>
    <col min="10025" max="10026" width="21.28515625" style="29" customWidth="1"/>
    <col min="10027" max="10027" width="16.140625" style="29" customWidth="1"/>
    <col min="10028" max="10240" width="11.42578125" style="29"/>
    <col min="10241" max="10241" width="2.7109375" style="29" customWidth="1"/>
    <col min="10242" max="10242" width="13" style="29" customWidth="1"/>
    <col min="10243" max="10243" width="8.140625" style="29" customWidth="1"/>
    <col min="10244" max="10244" width="23.85546875" style="29" customWidth="1"/>
    <col min="10245" max="10245" width="16.28515625" style="29" customWidth="1"/>
    <col min="10246" max="10246" width="19.85546875" style="29" customWidth="1"/>
    <col min="10247" max="10247" width="19.5703125" style="29" customWidth="1"/>
    <col min="10248" max="10248" width="18.28515625" style="29" customWidth="1"/>
    <col min="10249" max="10249" width="19.85546875" style="29" customWidth="1"/>
    <col min="10250" max="10250" width="19.5703125" style="29" customWidth="1"/>
    <col min="10251" max="10251" width="18.28515625" style="29" customWidth="1"/>
    <col min="10252" max="10252" width="14.5703125" style="29" customWidth="1"/>
    <col min="10253" max="10253" width="20.28515625" style="29" customWidth="1"/>
    <col min="10254" max="10254" width="24.140625" style="29" customWidth="1"/>
    <col min="10255" max="10255" width="26.85546875" style="29" customWidth="1"/>
    <col min="10256" max="10256" width="10" style="29" customWidth="1"/>
    <col min="10257" max="10257" width="15.5703125" style="29" customWidth="1"/>
    <col min="10258" max="10258" width="8.5703125" style="29" customWidth="1"/>
    <col min="10259" max="10259" width="15.140625" style="29" customWidth="1"/>
    <col min="10260" max="10260" width="14.85546875" style="29" customWidth="1"/>
    <col min="10261" max="10261" width="13.5703125" style="29" customWidth="1"/>
    <col min="10262" max="10262" width="8.5703125" style="29" customWidth="1"/>
    <col min="10263" max="10263" width="15.140625" style="29" customWidth="1"/>
    <col min="10264" max="10264" width="14.85546875" style="29" customWidth="1"/>
    <col min="10265" max="10265" width="13.5703125" style="29" customWidth="1"/>
    <col min="10266" max="10266" width="10.7109375" style="29" customWidth="1"/>
    <col min="10267" max="10267" width="10" style="29" customWidth="1"/>
    <col min="10268" max="10269" width="19.7109375" style="29" customWidth="1"/>
    <col min="10270" max="10272" width="8.85546875" style="29" customWidth="1"/>
    <col min="10273" max="10273" width="15.5703125" style="29" customWidth="1"/>
    <col min="10274" max="10274" width="22.85546875" style="29" customWidth="1"/>
    <col min="10275" max="10275" width="19.42578125" style="29" customWidth="1"/>
    <col min="10276" max="10276" width="22" style="29" customWidth="1"/>
    <col min="10277" max="10277" width="24.140625" style="29" customWidth="1"/>
    <col min="10278" max="10279" width="27.7109375" style="29" customWidth="1"/>
    <col min="10280" max="10280" width="20.7109375" style="29" customWidth="1"/>
    <col min="10281" max="10282" width="21.28515625" style="29" customWidth="1"/>
    <col min="10283" max="10283" width="16.140625" style="29" customWidth="1"/>
    <col min="10284" max="10496" width="11.42578125" style="29"/>
    <col min="10497" max="10497" width="2.7109375" style="29" customWidth="1"/>
    <col min="10498" max="10498" width="13" style="29" customWidth="1"/>
    <col min="10499" max="10499" width="8.140625" style="29" customWidth="1"/>
    <col min="10500" max="10500" width="23.85546875" style="29" customWidth="1"/>
    <col min="10501" max="10501" width="16.28515625" style="29" customWidth="1"/>
    <col min="10502" max="10502" width="19.85546875" style="29" customWidth="1"/>
    <col min="10503" max="10503" width="19.5703125" style="29" customWidth="1"/>
    <col min="10504" max="10504" width="18.28515625" style="29" customWidth="1"/>
    <col min="10505" max="10505" width="19.85546875" style="29" customWidth="1"/>
    <col min="10506" max="10506" width="19.5703125" style="29" customWidth="1"/>
    <col min="10507" max="10507" width="18.28515625" style="29" customWidth="1"/>
    <col min="10508" max="10508" width="14.5703125" style="29" customWidth="1"/>
    <col min="10509" max="10509" width="20.28515625" style="29" customWidth="1"/>
    <col min="10510" max="10510" width="24.140625" style="29" customWidth="1"/>
    <col min="10511" max="10511" width="26.85546875" style="29" customWidth="1"/>
    <col min="10512" max="10512" width="10" style="29" customWidth="1"/>
    <col min="10513" max="10513" width="15.5703125" style="29" customWidth="1"/>
    <col min="10514" max="10514" width="8.5703125" style="29" customWidth="1"/>
    <col min="10515" max="10515" width="15.140625" style="29" customWidth="1"/>
    <col min="10516" max="10516" width="14.85546875" style="29" customWidth="1"/>
    <col min="10517" max="10517" width="13.5703125" style="29" customWidth="1"/>
    <col min="10518" max="10518" width="8.5703125" style="29" customWidth="1"/>
    <col min="10519" max="10519" width="15.140625" style="29" customWidth="1"/>
    <col min="10520" max="10520" width="14.85546875" style="29" customWidth="1"/>
    <col min="10521" max="10521" width="13.5703125" style="29" customWidth="1"/>
    <col min="10522" max="10522" width="10.7109375" style="29" customWidth="1"/>
    <col min="10523" max="10523" width="10" style="29" customWidth="1"/>
    <col min="10524" max="10525" width="19.7109375" style="29" customWidth="1"/>
    <col min="10526" max="10528" width="8.85546875" style="29" customWidth="1"/>
    <col min="10529" max="10529" width="15.5703125" style="29" customWidth="1"/>
    <col min="10530" max="10530" width="22.85546875" style="29" customWidth="1"/>
    <col min="10531" max="10531" width="19.42578125" style="29" customWidth="1"/>
    <col min="10532" max="10532" width="22" style="29" customWidth="1"/>
    <col min="10533" max="10533" width="24.140625" style="29" customWidth="1"/>
    <col min="10534" max="10535" width="27.7109375" style="29" customWidth="1"/>
    <col min="10536" max="10536" width="20.7109375" style="29" customWidth="1"/>
    <col min="10537" max="10538" width="21.28515625" style="29" customWidth="1"/>
    <col min="10539" max="10539" width="16.140625" style="29" customWidth="1"/>
    <col min="10540" max="10752" width="11.42578125" style="29"/>
    <col min="10753" max="10753" width="2.7109375" style="29" customWidth="1"/>
    <col min="10754" max="10754" width="13" style="29" customWidth="1"/>
    <col min="10755" max="10755" width="8.140625" style="29" customWidth="1"/>
    <col min="10756" max="10756" width="23.85546875" style="29" customWidth="1"/>
    <col min="10757" max="10757" width="16.28515625" style="29" customWidth="1"/>
    <col min="10758" max="10758" width="19.85546875" style="29" customWidth="1"/>
    <col min="10759" max="10759" width="19.5703125" style="29" customWidth="1"/>
    <col min="10760" max="10760" width="18.28515625" style="29" customWidth="1"/>
    <col min="10761" max="10761" width="19.85546875" style="29" customWidth="1"/>
    <col min="10762" max="10762" width="19.5703125" style="29" customWidth="1"/>
    <col min="10763" max="10763" width="18.28515625" style="29" customWidth="1"/>
    <col min="10764" max="10764" width="14.5703125" style="29" customWidth="1"/>
    <col min="10765" max="10765" width="20.28515625" style="29" customWidth="1"/>
    <col min="10766" max="10766" width="24.140625" style="29" customWidth="1"/>
    <col min="10767" max="10767" width="26.85546875" style="29" customWidth="1"/>
    <col min="10768" max="10768" width="10" style="29" customWidth="1"/>
    <col min="10769" max="10769" width="15.5703125" style="29" customWidth="1"/>
    <col min="10770" max="10770" width="8.5703125" style="29" customWidth="1"/>
    <col min="10771" max="10771" width="15.140625" style="29" customWidth="1"/>
    <col min="10772" max="10772" width="14.85546875" style="29" customWidth="1"/>
    <col min="10773" max="10773" width="13.5703125" style="29" customWidth="1"/>
    <col min="10774" max="10774" width="8.5703125" style="29" customWidth="1"/>
    <col min="10775" max="10775" width="15.140625" style="29" customWidth="1"/>
    <col min="10776" max="10776" width="14.85546875" style="29" customWidth="1"/>
    <col min="10777" max="10777" width="13.5703125" style="29" customWidth="1"/>
    <col min="10778" max="10778" width="10.7109375" style="29" customWidth="1"/>
    <col min="10779" max="10779" width="10" style="29" customWidth="1"/>
    <col min="10780" max="10781" width="19.7109375" style="29" customWidth="1"/>
    <col min="10782" max="10784" width="8.85546875" style="29" customWidth="1"/>
    <col min="10785" max="10785" width="15.5703125" style="29" customWidth="1"/>
    <col min="10786" max="10786" width="22.85546875" style="29" customWidth="1"/>
    <col min="10787" max="10787" width="19.42578125" style="29" customWidth="1"/>
    <col min="10788" max="10788" width="22" style="29" customWidth="1"/>
    <col min="10789" max="10789" width="24.140625" style="29" customWidth="1"/>
    <col min="10790" max="10791" width="27.7109375" style="29" customWidth="1"/>
    <col min="10792" max="10792" width="20.7109375" style="29" customWidth="1"/>
    <col min="10793" max="10794" width="21.28515625" style="29" customWidth="1"/>
    <col min="10795" max="10795" width="16.140625" style="29" customWidth="1"/>
    <col min="10796" max="11008" width="11.42578125" style="29"/>
    <col min="11009" max="11009" width="2.7109375" style="29" customWidth="1"/>
    <col min="11010" max="11010" width="13" style="29" customWidth="1"/>
    <col min="11011" max="11011" width="8.140625" style="29" customWidth="1"/>
    <col min="11012" max="11012" width="23.85546875" style="29" customWidth="1"/>
    <col min="11013" max="11013" width="16.28515625" style="29" customWidth="1"/>
    <col min="11014" max="11014" width="19.85546875" style="29" customWidth="1"/>
    <col min="11015" max="11015" width="19.5703125" style="29" customWidth="1"/>
    <col min="11016" max="11016" width="18.28515625" style="29" customWidth="1"/>
    <col min="11017" max="11017" width="19.85546875" style="29" customWidth="1"/>
    <col min="11018" max="11018" width="19.5703125" style="29" customWidth="1"/>
    <col min="11019" max="11019" width="18.28515625" style="29" customWidth="1"/>
    <col min="11020" max="11020" width="14.5703125" style="29" customWidth="1"/>
    <col min="11021" max="11021" width="20.28515625" style="29" customWidth="1"/>
    <col min="11022" max="11022" width="24.140625" style="29" customWidth="1"/>
    <col min="11023" max="11023" width="26.85546875" style="29" customWidth="1"/>
    <col min="11024" max="11024" width="10" style="29" customWidth="1"/>
    <col min="11025" max="11025" width="15.5703125" style="29" customWidth="1"/>
    <col min="11026" max="11026" width="8.5703125" style="29" customWidth="1"/>
    <col min="11027" max="11027" width="15.140625" style="29" customWidth="1"/>
    <col min="11028" max="11028" width="14.85546875" style="29" customWidth="1"/>
    <col min="11029" max="11029" width="13.5703125" style="29" customWidth="1"/>
    <col min="11030" max="11030" width="8.5703125" style="29" customWidth="1"/>
    <col min="11031" max="11031" width="15.140625" style="29" customWidth="1"/>
    <col min="11032" max="11032" width="14.85546875" style="29" customWidth="1"/>
    <col min="11033" max="11033" width="13.5703125" style="29" customWidth="1"/>
    <col min="11034" max="11034" width="10.7109375" style="29" customWidth="1"/>
    <col min="11035" max="11035" width="10" style="29" customWidth="1"/>
    <col min="11036" max="11037" width="19.7109375" style="29" customWidth="1"/>
    <col min="11038" max="11040" width="8.85546875" style="29" customWidth="1"/>
    <col min="11041" max="11041" width="15.5703125" style="29" customWidth="1"/>
    <col min="11042" max="11042" width="22.85546875" style="29" customWidth="1"/>
    <col min="11043" max="11043" width="19.42578125" style="29" customWidth="1"/>
    <col min="11044" max="11044" width="22" style="29" customWidth="1"/>
    <col min="11045" max="11045" width="24.140625" style="29" customWidth="1"/>
    <col min="11046" max="11047" width="27.7109375" style="29" customWidth="1"/>
    <col min="11048" max="11048" width="20.7109375" style="29" customWidth="1"/>
    <col min="11049" max="11050" width="21.28515625" style="29" customWidth="1"/>
    <col min="11051" max="11051" width="16.140625" style="29" customWidth="1"/>
    <col min="11052" max="11264" width="11.42578125" style="29"/>
    <col min="11265" max="11265" width="2.7109375" style="29" customWidth="1"/>
    <col min="11266" max="11266" width="13" style="29" customWidth="1"/>
    <col min="11267" max="11267" width="8.140625" style="29" customWidth="1"/>
    <col min="11268" max="11268" width="23.85546875" style="29" customWidth="1"/>
    <col min="11269" max="11269" width="16.28515625" style="29" customWidth="1"/>
    <col min="11270" max="11270" width="19.85546875" style="29" customWidth="1"/>
    <col min="11271" max="11271" width="19.5703125" style="29" customWidth="1"/>
    <col min="11272" max="11272" width="18.28515625" style="29" customWidth="1"/>
    <col min="11273" max="11273" width="19.85546875" style="29" customWidth="1"/>
    <col min="11274" max="11274" width="19.5703125" style="29" customWidth="1"/>
    <col min="11275" max="11275" width="18.28515625" style="29" customWidth="1"/>
    <col min="11276" max="11276" width="14.5703125" style="29" customWidth="1"/>
    <col min="11277" max="11277" width="20.28515625" style="29" customWidth="1"/>
    <col min="11278" max="11278" width="24.140625" style="29" customWidth="1"/>
    <col min="11279" max="11279" width="26.85546875" style="29" customWidth="1"/>
    <col min="11280" max="11280" width="10" style="29" customWidth="1"/>
    <col min="11281" max="11281" width="15.5703125" style="29" customWidth="1"/>
    <col min="11282" max="11282" width="8.5703125" style="29" customWidth="1"/>
    <col min="11283" max="11283" width="15.140625" style="29" customWidth="1"/>
    <col min="11284" max="11284" width="14.85546875" style="29" customWidth="1"/>
    <col min="11285" max="11285" width="13.5703125" style="29" customWidth="1"/>
    <col min="11286" max="11286" width="8.5703125" style="29" customWidth="1"/>
    <col min="11287" max="11287" width="15.140625" style="29" customWidth="1"/>
    <col min="11288" max="11288" width="14.85546875" style="29" customWidth="1"/>
    <col min="11289" max="11289" width="13.5703125" style="29" customWidth="1"/>
    <col min="11290" max="11290" width="10.7109375" style="29" customWidth="1"/>
    <col min="11291" max="11291" width="10" style="29" customWidth="1"/>
    <col min="11292" max="11293" width="19.7109375" style="29" customWidth="1"/>
    <col min="11294" max="11296" width="8.85546875" style="29" customWidth="1"/>
    <col min="11297" max="11297" width="15.5703125" style="29" customWidth="1"/>
    <col min="11298" max="11298" width="22.85546875" style="29" customWidth="1"/>
    <col min="11299" max="11299" width="19.42578125" style="29" customWidth="1"/>
    <col min="11300" max="11300" width="22" style="29" customWidth="1"/>
    <col min="11301" max="11301" width="24.140625" style="29" customWidth="1"/>
    <col min="11302" max="11303" width="27.7109375" style="29" customWidth="1"/>
    <col min="11304" max="11304" width="20.7109375" style="29" customWidth="1"/>
    <col min="11305" max="11306" width="21.28515625" style="29" customWidth="1"/>
    <col min="11307" max="11307" width="16.140625" style="29" customWidth="1"/>
    <col min="11308" max="11520" width="11.42578125" style="29"/>
    <col min="11521" max="11521" width="2.7109375" style="29" customWidth="1"/>
    <col min="11522" max="11522" width="13" style="29" customWidth="1"/>
    <col min="11523" max="11523" width="8.140625" style="29" customWidth="1"/>
    <col min="11524" max="11524" width="23.85546875" style="29" customWidth="1"/>
    <col min="11525" max="11525" width="16.28515625" style="29" customWidth="1"/>
    <col min="11526" max="11526" width="19.85546875" style="29" customWidth="1"/>
    <col min="11527" max="11527" width="19.5703125" style="29" customWidth="1"/>
    <col min="11528" max="11528" width="18.28515625" style="29" customWidth="1"/>
    <col min="11529" max="11529" width="19.85546875" style="29" customWidth="1"/>
    <col min="11530" max="11530" width="19.5703125" style="29" customWidth="1"/>
    <col min="11531" max="11531" width="18.28515625" style="29" customWidth="1"/>
    <col min="11532" max="11532" width="14.5703125" style="29" customWidth="1"/>
    <col min="11533" max="11533" width="20.28515625" style="29" customWidth="1"/>
    <col min="11534" max="11534" width="24.140625" style="29" customWidth="1"/>
    <col min="11535" max="11535" width="26.85546875" style="29" customWidth="1"/>
    <col min="11536" max="11536" width="10" style="29" customWidth="1"/>
    <col min="11537" max="11537" width="15.5703125" style="29" customWidth="1"/>
    <col min="11538" max="11538" width="8.5703125" style="29" customWidth="1"/>
    <col min="11539" max="11539" width="15.140625" style="29" customWidth="1"/>
    <col min="11540" max="11540" width="14.85546875" style="29" customWidth="1"/>
    <col min="11541" max="11541" width="13.5703125" style="29" customWidth="1"/>
    <col min="11542" max="11542" width="8.5703125" style="29" customWidth="1"/>
    <col min="11543" max="11543" width="15.140625" style="29" customWidth="1"/>
    <col min="11544" max="11544" width="14.85546875" style="29" customWidth="1"/>
    <col min="11545" max="11545" width="13.5703125" style="29" customWidth="1"/>
    <col min="11546" max="11546" width="10.7109375" style="29" customWidth="1"/>
    <col min="11547" max="11547" width="10" style="29" customWidth="1"/>
    <col min="11548" max="11549" width="19.7109375" style="29" customWidth="1"/>
    <col min="11550" max="11552" width="8.85546875" style="29" customWidth="1"/>
    <col min="11553" max="11553" width="15.5703125" style="29" customWidth="1"/>
    <col min="11554" max="11554" width="22.85546875" style="29" customWidth="1"/>
    <col min="11555" max="11555" width="19.42578125" style="29" customWidth="1"/>
    <col min="11556" max="11556" width="22" style="29" customWidth="1"/>
    <col min="11557" max="11557" width="24.140625" style="29" customWidth="1"/>
    <col min="11558" max="11559" width="27.7109375" style="29" customWidth="1"/>
    <col min="11560" max="11560" width="20.7109375" style="29" customWidth="1"/>
    <col min="11561" max="11562" width="21.28515625" style="29" customWidth="1"/>
    <col min="11563" max="11563" width="16.140625" style="29" customWidth="1"/>
    <col min="11564" max="11776" width="11.42578125" style="29"/>
    <col min="11777" max="11777" width="2.7109375" style="29" customWidth="1"/>
    <col min="11778" max="11778" width="13" style="29" customWidth="1"/>
    <col min="11779" max="11779" width="8.140625" style="29" customWidth="1"/>
    <col min="11780" max="11780" width="23.85546875" style="29" customWidth="1"/>
    <col min="11781" max="11781" width="16.28515625" style="29" customWidth="1"/>
    <col min="11782" max="11782" width="19.85546875" style="29" customWidth="1"/>
    <col min="11783" max="11783" width="19.5703125" style="29" customWidth="1"/>
    <col min="11784" max="11784" width="18.28515625" style="29" customWidth="1"/>
    <col min="11785" max="11785" width="19.85546875" style="29" customWidth="1"/>
    <col min="11786" max="11786" width="19.5703125" style="29" customWidth="1"/>
    <col min="11787" max="11787" width="18.28515625" style="29" customWidth="1"/>
    <col min="11788" max="11788" width="14.5703125" style="29" customWidth="1"/>
    <col min="11789" max="11789" width="20.28515625" style="29" customWidth="1"/>
    <col min="11790" max="11790" width="24.140625" style="29" customWidth="1"/>
    <col min="11791" max="11791" width="26.85546875" style="29" customWidth="1"/>
    <col min="11792" max="11792" width="10" style="29" customWidth="1"/>
    <col min="11793" max="11793" width="15.5703125" style="29" customWidth="1"/>
    <col min="11794" max="11794" width="8.5703125" style="29" customWidth="1"/>
    <col min="11795" max="11795" width="15.140625" style="29" customWidth="1"/>
    <col min="11796" max="11796" width="14.85546875" style="29" customWidth="1"/>
    <col min="11797" max="11797" width="13.5703125" style="29" customWidth="1"/>
    <col min="11798" max="11798" width="8.5703125" style="29" customWidth="1"/>
    <col min="11799" max="11799" width="15.140625" style="29" customWidth="1"/>
    <col min="11800" max="11800" width="14.85546875" style="29" customWidth="1"/>
    <col min="11801" max="11801" width="13.5703125" style="29" customWidth="1"/>
    <col min="11802" max="11802" width="10.7109375" style="29" customWidth="1"/>
    <col min="11803" max="11803" width="10" style="29" customWidth="1"/>
    <col min="11804" max="11805" width="19.7109375" style="29" customWidth="1"/>
    <col min="11806" max="11808" width="8.85546875" style="29" customWidth="1"/>
    <col min="11809" max="11809" width="15.5703125" style="29" customWidth="1"/>
    <col min="11810" max="11810" width="22.85546875" style="29" customWidth="1"/>
    <col min="11811" max="11811" width="19.42578125" style="29" customWidth="1"/>
    <col min="11812" max="11812" width="22" style="29" customWidth="1"/>
    <col min="11813" max="11813" width="24.140625" style="29" customWidth="1"/>
    <col min="11814" max="11815" width="27.7109375" style="29" customWidth="1"/>
    <col min="11816" max="11816" width="20.7109375" style="29" customWidth="1"/>
    <col min="11817" max="11818" width="21.28515625" style="29" customWidth="1"/>
    <col min="11819" max="11819" width="16.140625" style="29" customWidth="1"/>
    <col min="11820" max="12032" width="11.42578125" style="29"/>
    <col min="12033" max="12033" width="2.7109375" style="29" customWidth="1"/>
    <col min="12034" max="12034" width="13" style="29" customWidth="1"/>
    <col min="12035" max="12035" width="8.140625" style="29" customWidth="1"/>
    <col min="12036" max="12036" width="23.85546875" style="29" customWidth="1"/>
    <col min="12037" max="12037" width="16.28515625" style="29" customWidth="1"/>
    <col min="12038" max="12038" width="19.85546875" style="29" customWidth="1"/>
    <col min="12039" max="12039" width="19.5703125" style="29" customWidth="1"/>
    <col min="12040" max="12040" width="18.28515625" style="29" customWidth="1"/>
    <col min="12041" max="12041" width="19.85546875" style="29" customWidth="1"/>
    <col min="12042" max="12042" width="19.5703125" style="29" customWidth="1"/>
    <col min="12043" max="12043" width="18.28515625" style="29" customWidth="1"/>
    <col min="12044" max="12044" width="14.5703125" style="29" customWidth="1"/>
    <col min="12045" max="12045" width="20.28515625" style="29" customWidth="1"/>
    <col min="12046" max="12046" width="24.140625" style="29" customWidth="1"/>
    <col min="12047" max="12047" width="26.85546875" style="29" customWidth="1"/>
    <col min="12048" max="12048" width="10" style="29" customWidth="1"/>
    <col min="12049" max="12049" width="15.5703125" style="29" customWidth="1"/>
    <col min="12050" max="12050" width="8.5703125" style="29" customWidth="1"/>
    <col min="12051" max="12051" width="15.140625" style="29" customWidth="1"/>
    <col min="12052" max="12052" width="14.85546875" style="29" customWidth="1"/>
    <col min="12053" max="12053" width="13.5703125" style="29" customWidth="1"/>
    <col min="12054" max="12054" width="8.5703125" style="29" customWidth="1"/>
    <col min="12055" max="12055" width="15.140625" style="29" customWidth="1"/>
    <col min="12056" max="12056" width="14.85546875" style="29" customWidth="1"/>
    <col min="12057" max="12057" width="13.5703125" style="29" customWidth="1"/>
    <col min="12058" max="12058" width="10.7109375" style="29" customWidth="1"/>
    <col min="12059" max="12059" width="10" style="29" customWidth="1"/>
    <col min="12060" max="12061" width="19.7109375" style="29" customWidth="1"/>
    <col min="12062" max="12064" width="8.85546875" style="29" customWidth="1"/>
    <col min="12065" max="12065" width="15.5703125" style="29" customWidth="1"/>
    <col min="12066" max="12066" width="22.85546875" style="29" customWidth="1"/>
    <col min="12067" max="12067" width="19.42578125" style="29" customWidth="1"/>
    <col min="12068" max="12068" width="22" style="29" customWidth="1"/>
    <col min="12069" max="12069" width="24.140625" style="29" customWidth="1"/>
    <col min="12070" max="12071" width="27.7109375" style="29" customWidth="1"/>
    <col min="12072" max="12072" width="20.7109375" style="29" customWidth="1"/>
    <col min="12073" max="12074" width="21.28515625" style="29" customWidth="1"/>
    <col min="12075" max="12075" width="16.140625" style="29" customWidth="1"/>
    <col min="12076" max="12288" width="11.42578125" style="29"/>
    <col min="12289" max="12289" width="2.7109375" style="29" customWidth="1"/>
    <col min="12290" max="12290" width="13" style="29" customWidth="1"/>
    <col min="12291" max="12291" width="8.140625" style="29" customWidth="1"/>
    <col min="12292" max="12292" width="23.85546875" style="29" customWidth="1"/>
    <col min="12293" max="12293" width="16.28515625" style="29" customWidth="1"/>
    <col min="12294" max="12294" width="19.85546875" style="29" customWidth="1"/>
    <col min="12295" max="12295" width="19.5703125" style="29" customWidth="1"/>
    <col min="12296" max="12296" width="18.28515625" style="29" customWidth="1"/>
    <col min="12297" max="12297" width="19.85546875" style="29" customWidth="1"/>
    <col min="12298" max="12298" width="19.5703125" style="29" customWidth="1"/>
    <col min="12299" max="12299" width="18.28515625" style="29" customWidth="1"/>
    <col min="12300" max="12300" width="14.5703125" style="29" customWidth="1"/>
    <col min="12301" max="12301" width="20.28515625" style="29" customWidth="1"/>
    <col min="12302" max="12302" width="24.140625" style="29" customWidth="1"/>
    <col min="12303" max="12303" width="26.85546875" style="29" customWidth="1"/>
    <col min="12304" max="12304" width="10" style="29" customWidth="1"/>
    <col min="12305" max="12305" width="15.5703125" style="29" customWidth="1"/>
    <col min="12306" max="12306" width="8.5703125" style="29" customWidth="1"/>
    <col min="12307" max="12307" width="15.140625" style="29" customWidth="1"/>
    <col min="12308" max="12308" width="14.85546875" style="29" customWidth="1"/>
    <col min="12309" max="12309" width="13.5703125" style="29" customWidth="1"/>
    <col min="12310" max="12310" width="8.5703125" style="29" customWidth="1"/>
    <col min="12311" max="12311" width="15.140625" style="29" customWidth="1"/>
    <col min="12312" max="12312" width="14.85546875" style="29" customWidth="1"/>
    <col min="12313" max="12313" width="13.5703125" style="29" customWidth="1"/>
    <col min="12314" max="12314" width="10.7109375" style="29" customWidth="1"/>
    <col min="12315" max="12315" width="10" style="29" customWidth="1"/>
    <col min="12316" max="12317" width="19.7109375" style="29" customWidth="1"/>
    <col min="12318" max="12320" width="8.85546875" style="29" customWidth="1"/>
    <col min="12321" max="12321" width="15.5703125" style="29" customWidth="1"/>
    <col min="12322" max="12322" width="22.85546875" style="29" customWidth="1"/>
    <col min="12323" max="12323" width="19.42578125" style="29" customWidth="1"/>
    <col min="12324" max="12324" width="22" style="29" customWidth="1"/>
    <col min="12325" max="12325" width="24.140625" style="29" customWidth="1"/>
    <col min="12326" max="12327" width="27.7109375" style="29" customWidth="1"/>
    <col min="12328" max="12328" width="20.7109375" style="29" customWidth="1"/>
    <col min="12329" max="12330" width="21.28515625" style="29" customWidth="1"/>
    <col min="12331" max="12331" width="16.140625" style="29" customWidth="1"/>
    <col min="12332" max="12544" width="11.42578125" style="29"/>
    <col min="12545" max="12545" width="2.7109375" style="29" customWidth="1"/>
    <col min="12546" max="12546" width="13" style="29" customWidth="1"/>
    <col min="12547" max="12547" width="8.140625" style="29" customWidth="1"/>
    <col min="12548" max="12548" width="23.85546875" style="29" customWidth="1"/>
    <col min="12549" max="12549" width="16.28515625" style="29" customWidth="1"/>
    <col min="12550" max="12550" width="19.85546875" style="29" customWidth="1"/>
    <col min="12551" max="12551" width="19.5703125" style="29" customWidth="1"/>
    <col min="12552" max="12552" width="18.28515625" style="29" customWidth="1"/>
    <col min="12553" max="12553" width="19.85546875" style="29" customWidth="1"/>
    <col min="12554" max="12554" width="19.5703125" style="29" customWidth="1"/>
    <col min="12555" max="12555" width="18.28515625" style="29" customWidth="1"/>
    <col min="12556" max="12556" width="14.5703125" style="29" customWidth="1"/>
    <col min="12557" max="12557" width="20.28515625" style="29" customWidth="1"/>
    <col min="12558" max="12558" width="24.140625" style="29" customWidth="1"/>
    <col min="12559" max="12559" width="26.85546875" style="29" customWidth="1"/>
    <col min="12560" max="12560" width="10" style="29" customWidth="1"/>
    <col min="12561" max="12561" width="15.5703125" style="29" customWidth="1"/>
    <col min="12562" max="12562" width="8.5703125" style="29" customWidth="1"/>
    <col min="12563" max="12563" width="15.140625" style="29" customWidth="1"/>
    <col min="12564" max="12564" width="14.85546875" style="29" customWidth="1"/>
    <col min="12565" max="12565" width="13.5703125" style="29" customWidth="1"/>
    <col min="12566" max="12566" width="8.5703125" style="29" customWidth="1"/>
    <col min="12567" max="12567" width="15.140625" style="29" customWidth="1"/>
    <col min="12568" max="12568" width="14.85546875" style="29" customWidth="1"/>
    <col min="12569" max="12569" width="13.5703125" style="29" customWidth="1"/>
    <col min="12570" max="12570" width="10.7109375" style="29" customWidth="1"/>
    <col min="12571" max="12571" width="10" style="29" customWidth="1"/>
    <col min="12572" max="12573" width="19.7109375" style="29" customWidth="1"/>
    <col min="12574" max="12576" width="8.85546875" style="29" customWidth="1"/>
    <col min="12577" max="12577" width="15.5703125" style="29" customWidth="1"/>
    <col min="12578" max="12578" width="22.85546875" style="29" customWidth="1"/>
    <col min="12579" max="12579" width="19.42578125" style="29" customWidth="1"/>
    <col min="12580" max="12580" width="22" style="29" customWidth="1"/>
    <col min="12581" max="12581" width="24.140625" style="29" customWidth="1"/>
    <col min="12582" max="12583" width="27.7109375" style="29" customWidth="1"/>
    <col min="12584" max="12584" width="20.7109375" style="29" customWidth="1"/>
    <col min="12585" max="12586" width="21.28515625" style="29" customWidth="1"/>
    <col min="12587" max="12587" width="16.140625" style="29" customWidth="1"/>
    <col min="12588" max="12800" width="11.42578125" style="29"/>
    <col min="12801" max="12801" width="2.7109375" style="29" customWidth="1"/>
    <col min="12802" max="12802" width="13" style="29" customWidth="1"/>
    <col min="12803" max="12803" width="8.140625" style="29" customWidth="1"/>
    <col min="12804" max="12804" width="23.85546875" style="29" customWidth="1"/>
    <col min="12805" max="12805" width="16.28515625" style="29" customWidth="1"/>
    <col min="12806" max="12806" width="19.85546875" style="29" customWidth="1"/>
    <col min="12807" max="12807" width="19.5703125" style="29" customWidth="1"/>
    <col min="12808" max="12808" width="18.28515625" style="29" customWidth="1"/>
    <col min="12809" max="12809" width="19.85546875" style="29" customWidth="1"/>
    <col min="12810" max="12810" width="19.5703125" style="29" customWidth="1"/>
    <col min="12811" max="12811" width="18.28515625" style="29" customWidth="1"/>
    <col min="12812" max="12812" width="14.5703125" style="29" customWidth="1"/>
    <col min="12813" max="12813" width="20.28515625" style="29" customWidth="1"/>
    <col min="12814" max="12814" width="24.140625" style="29" customWidth="1"/>
    <col min="12815" max="12815" width="26.85546875" style="29" customWidth="1"/>
    <col min="12816" max="12816" width="10" style="29" customWidth="1"/>
    <col min="12817" max="12817" width="15.5703125" style="29" customWidth="1"/>
    <col min="12818" max="12818" width="8.5703125" style="29" customWidth="1"/>
    <col min="12819" max="12819" width="15.140625" style="29" customWidth="1"/>
    <col min="12820" max="12820" width="14.85546875" style="29" customWidth="1"/>
    <col min="12821" max="12821" width="13.5703125" style="29" customWidth="1"/>
    <col min="12822" max="12822" width="8.5703125" style="29" customWidth="1"/>
    <col min="12823" max="12823" width="15.140625" style="29" customWidth="1"/>
    <col min="12824" max="12824" width="14.85546875" style="29" customWidth="1"/>
    <col min="12825" max="12825" width="13.5703125" style="29" customWidth="1"/>
    <col min="12826" max="12826" width="10.7109375" style="29" customWidth="1"/>
    <col min="12827" max="12827" width="10" style="29" customWidth="1"/>
    <col min="12828" max="12829" width="19.7109375" style="29" customWidth="1"/>
    <col min="12830" max="12832" width="8.85546875" style="29" customWidth="1"/>
    <col min="12833" max="12833" width="15.5703125" style="29" customWidth="1"/>
    <col min="12834" max="12834" width="22.85546875" style="29" customWidth="1"/>
    <col min="12835" max="12835" width="19.42578125" style="29" customWidth="1"/>
    <col min="12836" max="12836" width="22" style="29" customWidth="1"/>
    <col min="12837" max="12837" width="24.140625" style="29" customWidth="1"/>
    <col min="12838" max="12839" width="27.7109375" style="29" customWidth="1"/>
    <col min="12840" max="12840" width="20.7109375" style="29" customWidth="1"/>
    <col min="12841" max="12842" width="21.28515625" style="29" customWidth="1"/>
    <col min="12843" max="12843" width="16.140625" style="29" customWidth="1"/>
    <col min="12844" max="13056" width="11.42578125" style="29"/>
    <col min="13057" max="13057" width="2.7109375" style="29" customWidth="1"/>
    <col min="13058" max="13058" width="13" style="29" customWidth="1"/>
    <col min="13059" max="13059" width="8.140625" style="29" customWidth="1"/>
    <col min="13060" max="13060" width="23.85546875" style="29" customWidth="1"/>
    <col min="13061" max="13061" width="16.28515625" style="29" customWidth="1"/>
    <col min="13062" max="13062" width="19.85546875" style="29" customWidth="1"/>
    <col min="13063" max="13063" width="19.5703125" style="29" customWidth="1"/>
    <col min="13064" max="13064" width="18.28515625" style="29" customWidth="1"/>
    <col min="13065" max="13065" width="19.85546875" style="29" customWidth="1"/>
    <col min="13066" max="13066" width="19.5703125" style="29" customWidth="1"/>
    <col min="13067" max="13067" width="18.28515625" style="29" customWidth="1"/>
    <col min="13068" max="13068" width="14.5703125" style="29" customWidth="1"/>
    <col min="13069" max="13069" width="20.28515625" style="29" customWidth="1"/>
    <col min="13070" max="13070" width="24.140625" style="29" customWidth="1"/>
    <col min="13071" max="13071" width="26.85546875" style="29" customWidth="1"/>
    <col min="13072" max="13072" width="10" style="29" customWidth="1"/>
    <col min="13073" max="13073" width="15.5703125" style="29" customWidth="1"/>
    <col min="13074" max="13074" width="8.5703125" style="29" customWidth="1"/>
    <col min="13075" max="13075" width="15.140625" style="29" customWidth="1"/>
    <col min="13076" max="13076" width="14.85546875" style="29" customWidth="1"/>
    <col min="13077" max="13077" width="13.5703125" style="29" customWidth="1"/>
    <col min="13078" max="13078" width="8.5703125" style="29" customWidth="1"/>
    <col min="13079" max="13079" width="15.140625" style="29" customWidth="1"/>
    <col min="13080" max="13080" width="14.85546875" style="29" customWidth="1"/>
    <col min="13081" max="13081" width="13.5703125" style="29" customWidth="1"/>
    <col min="13082" max="13082" width="10.7109375" style="29" customWidth="1"/>
    <col min="13083" max="13083" width="10" style="29" customWidth="1"/>
    <col min="13084" max="13085" width="19.7109375" style="29" customWidth="1"/>
    <col min="13086" max="13088" width="8.85546875" style="29" customWidth="1"/>
    <col min="13089" max="13089" width="15.5703125" style="29" customWidth="1"/>
    <col min="13090" max="13090" width="22.85546875" style="29" customWidth="1"/>
    <col min="13091" max="13091" width="19.42578125" style="29" customWidth="1"/>
    <col min="13092" max="13092" width="22" style="29" customWidth="1"/>
    <col min="13093" max="13093" width="24.140625" style="29" customWidth="1"/>
    <col min="13094" max="13095" width="27.7109375" style="29" customWidth="1"/>
    <col min="13096" max="13096" width="20.7109375" style="29" customWidth="1"/>
    <col min="13097" max="13098" width="21.28515625" style="29" customWidth="1"/>
    <col min="13099" max="13099" width="16.140625" style="29" customWidth="1"/>
    <col min="13100" max="13312" width="11.42578125" style="29"/>
    <col min="13313" max="13313" width="2.7109375" style="29" customWidth="1"/>
    <col min="13314" max="13314" width="13" style="29" customWidth="1"/>
    <col min="13315" max="13315" width="8.140625" style="29" customWidth="1"/>
    <col min="13316" max="13316" width="23.85546875" style="29" customWidth="1"/>
    <col min="13317" max="13317" width="16.28515625" style="29" customWidth="1"/>
    <col min="13318" max="13318" width="19.85546875" style="29" customWidth="1"/>
    <col min="13319" max="13319" width="19.5703125" style="29" customWidth="1"/>
    <col min="13320" max="13320" width="18.28515625" style="29" customWidth="1"/>
    <col min="13321" max="13321" width="19.85546875" style="29" customWidth="1"/>
    <col min="13322" max="13322" width="19.5703125" style="29" customWidth="1"/>
    <col min="13323" max="13323" width="18.28515625" style="29" customWidth="1"/>
    <col min="13324" max="13324" width="14.5703125" style="29" customWidth="1"/>
    <col min="13325" max="13325" width="20.28515625" style="29" customWidth="1"/>
    <col min="13326" max="13326" width="24.140625" style="29" customWidth="1"/>
    <col min="13327" max="13327" width="26.85546875" style="29" customWidth="1"/>
    <col min="13328" max="13328" width="10" style="29" customWidth="1"/>
    <col min="13329" max="13329" width="15.5703125" style="29" customWidth="1"/>
    <col min="13330" max="13330" width="8.5703125" style="29" customWidth="1"/>
    <col min="13331" max="13331" width="15.140625" style="29" customWidth="1"/>
    <col min="13332" max="13332" width="14.85546875" style="29" customWidth="1"/>
    <col min="13333" max="13333" width="13.5703125" style="29" customWidth="1"/>
    <col min="13334" max="13334" width="8.5703125" style="29" customWidth="1"/>
    <col min="13335" max="13335" width="15.140625" style="29" customWidth="1"/>
    <col min="13336" max="13336" width="14.85546875" style="29" customWidth="1"/>
    <col min="13337" max="13337" width="13.5703125" style="29" customWidth="1"/>
    <col min="13338" max="13338" width="10.7109375" style="29" customWidth="1"/>
    <col min="13339" max="13339" width="10" style="29" customWidth="1"/>
    <col min="13340" max="13341" width="19.7109375" style="29" customWidth="1"/>
    <col min="13342" max="13344" width="8.85546875" style="29" customWidth="1"/>
    <col min="13345" max="13345" width="15.5703125" style="29" customWidth="1"/>
    <col min="13346" max="13346" width="22.85546875" style="29" customWidth="1"/>
    <col min="13347" max="13347" width="19.42578125" style="29" customWidth="1"/>
    <col min="13348" max="13348" width="22" style="29" customWidth="1"/>
    <col min="13349" max="13349" width="24.140625" style="29" customWidth="1"/>
    <col min="13350" max="13351" width="27.7109375" style="29" customWidth="1"/>
    <col min="13352" max="13352" width="20.7109375" style="29" customWidth="1"/>
    <col min="13353" max="13354" width="21.28515625" style="29" customWidth="1"/>
    <col min="13355" max="13355" width="16.140625" style="29" customWidth="1"/>
    <col min="13356" max="13568" width="11.42578125" style="29"/>
    <col min="13569" max="13569" width="2.7109375" style="29" customWidth="1"/>
    <col min="13570" max="13570" width="13" style="29" customWidth="1"/>
    <col min="13571" max="13571" width="8.140625" style="29" customWidth="1"/>
    <col min="13572" max="13572" width="23.85546875" style="29" customWidth="1"/>
    <col min="13573" max="13573" width="16.28515625" style="29" customWidth="1"/>
    <col min="13574" max="13574" width="19.85546875" style="29" customWidth="1"/>
    <col min="13575" max="13575" width="19.5703125" style="29" customWidth="1"/>
    <col min="13576" max="13576" width="18.28515625" style="29" customWidth="1"/>
    <col min="13577" max="13577" width="19.85546875" style="29" customWidth="1"/>
    <col min="13578" max="13578" width="19.5703125" style="29" customWidth="1"/>
    <col min="13579" max="13579" width="18.28515625" style="29" customWidth="1"/>
    <col min="13580" max="13580" width="14.5703125" style="29" customWidth="1"/>
    <col min="13581" max="13581" width="20.28515625" style="29" customWidth="1"/>
    <col min="13582" max="13582" width="24.140625" style="29" customWidth="1"/>
    <col min="13583" max="13583" width="26.85546875" style="29" customWidth="1"/>
    <col min="13584" max="13584" width="10" style="29" customWidth="1"/>
    <col min="13585" max="13585" width="15.5703125" style="29" customWidth="1"/>
    <col min="13586" max="13586" width="8.5703125" style="29" customWidth="1"/>
    <col min="13587" max="13587" width="15.140625" style="29" customWidth="1"/>
    <col min="13588" max="13588" width="14.85546875" style="29" customWidth="1"/>
    <col min="13589" max="13589" width="13.5703125" style="29" customWidth="1"/>
    <col min="13590" max="13590" width="8.5703125" style="29" customWidth="1"/>
    <col min="13591" max="13591" width="15.140625" style="29" customWidth="1"/>
    <col min="13592" max="13592" width="14.85546875" style="29" customWidth="1"/>
    <col min="13593" max="13593" width="13.5703125" style="29" customWidth="1"/>
    <col min="13594" max="13594" width="10.7109375" style="29" customWidth="1"/>
    <col min="13595" max="13595" width="10" style="29" customWidth="1"/>
    <col min="13596" max="13597" width="19.7109375" style="29" customWidth="1"/>
    <col min="13598" max="13600" width="8.85546875" style="29" customWidth="1"/>
    <col min="13601" max="13601" width="15.5703125" style="29" customWidth="1"/>
    <col min="13602" max="13602" width="22.85546875" style="29" customWidth="1"/>
    <col min="13603" max="13603" width="19.42578125" style="29" customWidth="1"/>
    <col min="13604" max="13604" width="22" style="29" customWidth="1"/>
    <col min="13605" max="13605" width="24.140625" style="29" customWidth="1"/>
    <col min="13606" max="13607" width="27.7109375" style="29" customWidth="1"/>
    <col min="13608" max="13608" width="20.7109375" style="29" customWidth="1"/>
    <col min="13609" max="13610" width="21.28515625" style="29" customWidth="1"/>
    <col min="13611" max="13611" width="16.140625" style="29" customWidth="1"/>
    <col min="13612" max="13824" width="11.42578125" style="29"/>
    <col min="13825" max="13825" width="2.7109375" style="29" customWidth="1"/>
    <col min="13826" max="13826" width="13" style="29" customWidth="1"/>
    <col min="13827" max="13827" width="8.140625" style="29" customWidth="1"/>
    <col min="13828" max="13828" width="23.85546875" style="29" customWidth="1"/>
    <col min="13829" max="13829" width="16.28515625" style="29" customWidth="1"/>
    <col min="13830" max="13830" width="19.85546875" style="29" customWidth="1"/>
    <col min="13831" max="13831" width="19.5703125" style="29" customWidth="1"/>
    <col min="13832" max="13832" width="18.28515625" style="29" customWidth="1"/>
    <col min="13833" max="13833" width="19.85546875" style="29" customWidth="1"/>
    <col min="13834" max="13834" width="19.5703125" style="29" customWidth="1"/>
    <col min="13835" max="13835" width="18.28515625" style="29" customWidth="1"/>
    <col min="13836" max="13836" width="14.5703125" style="29" customWidth="1"/>
    <col min="13837" max="13837" width="20.28515625" style="29" customWidth="1"/>
    <col min="13838" max="13838" width="24.140625" style="29" customWidth="1"/>
    <col min="13839" max="13839" width="26.85546875" style="29" customWidth="1"/>
    <col min="13840" max="13840" width="10" style="29" customWidth="1"/>
    <col min="13841" max="13841" width="15.5703125" style="29" customWidth="1"/>
    <col min="13842" max="13842" width="8.5703125" style="29" customWidth="1"/>
    <col min="13843" max="13843" width="15.140625" style="29" customWidth="1"/>
    <col min="13844" max="13844" width="14.85546875" style="29" customWidth="1"/>
    <col min="13845" max="13845" width="13.5703125" style="29" customWidth="1"/>
    <col min="13846" max="13846" width="8.5703125" style="29" customWidth="1"/>
    <col min="13847" max="13847" width="15.140625" style="29" customWidth="1"/>
    <col min="13848" max="13848" width="14.85546875" style="29" customWidth="1"/>
    <col min="13849" max="13849" width="13.5703125" style="29" customWidth="1"/>
    <col min="13850" max="13850" width="10.7109375" style="29" customWidth="1"/>
    <col min="13851" max="13851" width="10" style="29" customWidth="1"/>
    <col min="13852" max="13853" width="19.7109375" style="29" customWidth="1"/>
    <col min="13854" max="13856" width="8.85546875" style="29" customWidth="1"/>
    <col min="13857" max="13857" width="15.5703125" style="29" customWidth="1"/>
    <col min="13858" max="13858" width="22.85546875" style="29" customWidth="1"/>
    <col min="13859" max="13859" width="19.42578125" style="29" customWidth="1"/>
    <col min="13860" max="13860" width="22" style="29" customWidth="1"/>
    <col min="13861" max="13861" width="24.140625" style="29" customWidth="1"/>
    <col min="13862" max="13863" width="27.7109375" style="29" customWidth="1"/>
    <col min="13864" max="13864" width="20.7109375" style="29" customWidth="1"/>
    <col min="13865" max="13866" width="21.28515625" style="29" customWidth="1"/>
    <col min="13867" max="13867" width="16.140625" style="29" customWidth="1"/>
    <col min="13868" max="14080" width="11.42578125" style="29"/>
    <col min="14081" max="14081" width="2.7109375" style="29" customWidth="1"/>
    <col min="14082" max="14082" width="13" style="29" customWidth="1"/>
    <col min="14083" max="14083" width="8.140625" style="29" customWidth="1"/>
    <col min="14084" max="14084" width="23.85546875" style="29" customWidth="1"/>
    <col min="14085" max="14085" width="16.28515625" style="29" customWidth="1"/>
    <col min="14086" max="14086" width="19.85546875" style="29" customWidth="1"/>
    <col min="14087" max="14087" width="19.5703125" style="29" customWidth="1"/>
    <col min="14088" max="14088" width="18.28515625" style="29" customWidth="1"/>
    <col min="14089" max="14089" width="19.85546875" style="29" customWidth="1"/>
    <col min="14090" max="14090" width="19.5703125" style="29" customWidth="1"/>
    <col min="14091" max="14091" width="18.28515625" style="29" customWidth="1"/>
    <col min="14092" max="14092" width="14.5703125" style="29" customWidth="1"/>
    <col min="14093" max="14093" width="20.28515625" style="29" customWidth="1"/>
    <col min="14094" max="14094" width="24.140625" style="29" customWidth="1"/>
    <col min="14095" max="14095" width="26.85546875" style="29" customWidth="1"/>
    <col min="14096" max="14096" width="10" style="29" customWidth="1"/>
    <col min="14097" max="14097" width="15.5703125" style="29" customWidth="1"/>
    <col min="14098" max="14098" width="8.5703125" style="29" customWidth="1"/>
    <col min="14099" max="14099" width="15.140625" style="29" customWidth="1"/>
    <col min="14100" max="14100" width="14.85546875" style="29" customWidth="1"/>
    <col min="14101" max="14101" width="13.5703125" style="29" customWidth="1"/>
    <col min="14102" max="14102" width="8.5703125" style="29" customWidth="1"/>
    <col min="14103" max="14103" width="15.140625" style="29" customWidth="1"/>
    <col min="14104" max="14104" width="14.85546875" style="29" customWidth="1"/>
    <col min="14105" max="14105" width="13.5703125" style="29" customWidth="1"/>
    <col min="14106" max="14106" width="10.7109375" style="29" customWidth="1"/>
    <col min="14107" max="14107" width="10" style="29" customWidth="1"/>
    <col min="14108" max="14109" width="19.7109375" style="29" customWidth="1"/>
    <col min="14110" max="14112" width="8.85546875" style="29" customWidth="1"/>
    <col min="14113" max="14113" width="15.5703125" style="29" customWidth="1"/>
    <col min="14114" max="14114" width="22.85546875" style="29" customWidth="1"/>
    <col min="14115" max="14115" width="19.42578125" style="29" customWidth="1"/>
    <col min="14116" max="14116" width="22" style="29" customWidth="1"/>
    <col min="14117" max="14117" width="24.140625" style="29" customWidth="1"/>
    <col min="14118" max="14119" width="27.7109375" style="29" customWidth="1"/>
    <col min="14120" max="14120" width="20.7109375" style="29" customWidth="1"/>
    <col min="14121" max="14122" width="21.28515625" style="29" customWidth="1"/>
    <col min="14123" max="14123" width="16.140625" style="29" customWidth="1"/>
    <col min="14124" max="14336" width="11.42578125" style="29"/>
    <col min="14337" max="14337" width="2.7109375" style="29" customWidth="1"/>
    <col min="14338" max="14338" width="13" style="29" customWidth="1"/>
    <col min="14339" max="14339" width="8.140625" style="29" customWidth="1"/>
    <col min="14340" max="14340" width="23.85546875" style="29" customWidth="1"/>
    <col min="14341" max="14341" width="16.28515625" style="29" customWidth="1"/>
    <col min="14342" max="14342" width="19.85546875" style="29" customWidth="1"/>
    <col min="14343" max="14343" width="19.5703125" style="29" customWidth="1"/>
    <col min="14344" max="14344" width="18.28515625" style="29" customWidth="1"/>
    <col min="14345" max="14345" width="19.85546875" style="29" customWidth="1"/>
    <col min="14346" max="14346" width="19.5703125" style="29" customWidth="1"/>
    <col min="14347" max="14347" width="18.28515625" style="29" customWidth="1"/>
    <col min="14348" max="14348" width="14.5703125" style="29" customWidth="1"/>
    <col min="14349" max="14349" width="20.28515625" style="29" customWidth="1"/>
    <col min="14350" max="14350" width="24.140625" style="29" customWidth="1"/>
    <col min="14351" max="14351" width="26.85546875" style="29" customWidth="1"/>
    <col min="14352" max="14352" width="10" style="29" customWidth="1"/>
    <col min="14353" max="14353" width="15.5703125" style="29" customWidth="1"/>
    <col min="14354" max="14354" width="8.5703125" style="29" customWidth="1"/>
    <col min="14355" max="14355" width="15.140625" style="29" customWidth="1"/>
    <col min="14356" max="14356" width="14.85546875" style="29" customWidth="1"/>
    <col min="14357" max="14357" width="13.5703125" style="29" customWidth="1"/>
    <col min="14358" max="14358" width="8.5703125" style="29" customWidth="1"/>
    <col min="14359" max="14359" width="15.140625" style="29" customWidth="1"/>
    <col min="14360" max="14360" width="14.85546875" style="29" customWidth="1"/>
    <col min="14361" max="14361" width="13.5703125" style="29" customWidth="1"/>
    <col min="14362" max="14362" width="10.7109375" style="29" customWidth="1"/>
    <col min="14363" max="14363" width="10" style="29" customWidth="1"/>
    <col min="14364" max="14365" width="19.7109375" style="29" customWidth="1"/>
    <col min="14366" max="14368" width="8.85546875" style="29" customWidth="1"/>
    <col min="14369" max="14369" width="15.5703125" style="29" customWidth="1"/>
    <col min="14370" max="14370" width="22.85546875" style="29" customWidth="1"/>
    <col min="14371" max="14371" width="19.42578125" style="29" customWidth="1"/>
    <col min="14372" max="14372" width="22" style="29" customWidth="1"/>
    <col min="14373" max="14373" width="24.140625" style="29" customWidth="1"/>
    <col min="14374" max="14375" width="27.7109375" style="29" customWidth="1"/>
    <col min="14376" max="14376" width="20.7109375" style="29" customWidth="1"/>
    <col min="14377" max="14378" width="21.28515625" style="29" customWidth="1"/>
    <col min="14379" max="14379" width="16.140625" style="29" customWidth="1"/>
    <col min="14380" max="14592" width="11.42578125" style="29"/>
    <col min="14593" max="14593" width="2.7109375" style="29" customWidth="1"/>
    <col min="14594" max="14594" width="13" style="29" customWidth="1"/>
    <col min="14595" max="14595" width="8.140625" style="29" customWidth="1"/>
    <col min="14596" max="14596" width="23.85546875" style="29" customWidth="1"/>
    <col min="14597" max="14597" width="16.28515625" style="29" customWidth="1"/>
    <col min="14598" max="14598" width="19.85546875" style="29" customWidth="1"/>
    <col min="14599" max="14599" width="19.5703125" style="29" customWidth="1"/>
    <col min="14600" max="14600" width="18.28515625" style="29" customWidth="1"/>
    <col min="14601" max="14601" width="19.85546875" style="29" customWidth="1"/>
    <col min="14602" max="14602" width="19.5703125" style="29" customWidth="1"/>
    <col min="14603" max="14603" width="18.28515625" style="29" customWidth="1"/>
    <col min="14604" max="14604" width="14.5703125" style="29" customWidth="1"/>
    <col min="14605" max="14605" width="20.28515625" style="29" customWidth="1"/>
    <col min="14606" max="14606" width="24.140625" style="29" customWidth="1"/>
    <col min="14607" max="14607" width="26.85546875" style="29" customWidth="1"/>
    <col min="14608" max="14608" width="10" style="29" customWidth="1"/>
    <col min="14609" max="14609" width="15.5703125" style="29" customWidth="1"/>
    <col min="14610" max="14610" width="8.5703125" style="29" customWidth="1"/>
    <col min="14611" max="14611" width="15.140625" style="29" customWidth="1"/>
    <col min="14612" max="14612" width="14.85546875" style="29" customWidth="1"/>
    <col min="14613" max="14613" width="13.5703125" style="29" customWidth="1"/>
    <col min="14614" max="14614" width="8.5703125" style="29" customWidth="1"/>
    <col min="14615" max="14615" width="15.140625" style="29" customWidth="1"/>
    <col min="14616" max="14616" width="14.85546875" style="29" customWidth="1"/>
    <col min="14617" max="14617" width="13.5703125" style="29" customWidth="1"/>
    <col min="14618" max="14618" width="10.7109375" style="29" customWidth="1"/>
    <col min="14619" max="14619" width="10" style="29" customWidth="1"/>
    <col min="14620" max="14621" width="19.7109375" style="29" customWidth="1"/>
    <col min="14622" max="14624" width="8.85546875" style="29" customWidth="1"/>
    <col min="14625" max="14625" width="15.5703125" style="29" customWidth="1"/>
    <col min="14626" max="14626" width="22.85546875" style="29" customWidth="1"/>
    <col min="14627" max="14627" width="19.42578125" style="29" customWidth="1"/>
    <col min="14628" max="14628" width="22" style="29" customWidth="1"/>
    <col min="14629" max="14629" width="24.140625" style="29" customWidth="1"/>
    <col min="14630" max="14631" width="27.7109375" style="29" customWidth="1"/>
    <col min="14632" max="14632" width="20.7109375" style="29" customWidth="1"/>
    <col min="14633" max="14634" width="21.28515625" style="29" customWidth="1"/>
    <col min="14635" max="14635" width="16.140625" style="29" customWidth="1"/>
    <col min="14636" max="14848" width="11.42578125" style="29"/>
    <col min="14849" max="14849" width="2.7109375" style="29" customWidth="1"/>
    <col min="14850" max="14850" width="13" style="29" customWidth="1"/>
    <col min="14851" max="14851" width="8.140625" style="29" customWidth="1"/>
    <col min="14852" max="14852" width="23.85546875" style="29" customWidth="1"/>
    <col min="14853" max="14853" width="16.28515625" style="29" customWidth="1"/>
    <col min="14854" max="14854" width="19.85546875" style="29" customWidth="1"/>
    <col min="14855" max="14855" width="19.5703125" style="29" customWidth="1"/>
    <col min="14856" max="14856" width="18.28515625" style="29" customWidth="1"/>
    <col min="14857" max="14857" width="19.85546875" style="29" customWidth="1"/>
    <col min="14858" max="14858" width="19.5703125" style="29" customWidth="1"/>
    <col min="14859" max="14859" width="18.28515625" style="29" customWidth="1"/>
    <col min="14860" max="14860" width="14.5703125" style="29" customWidth="1"/>
    <col min="14861" max="14861" width="20.28515625" style="29" customWidth="1"/>
    <col min="14862" max="14862" width="24.140625" style="29" customWidth="1"/>
    <col min="14863" max="14863" width="26.85546875" style="29" customWidth="1"/>
    <col min="14864" max="14864" width="10" style="29" customWidth="1"/>
    <col min="14865" max="14865" width="15.5703125" style="29" customWidth="1"/>
    <col min="14866" max="14866" width="8.5703125" style="29" customWidth="1"/>
    <col min="14867" max="14867" width="15.140625" style="29" customWidth="1"/>
    <col min="14868" max="14868" width="14.85546875" style="29" customWidth="1"/>
    <col min="14869" max="14869" width="13.5703125" style="29" customWidth="1"/>
    <col min="14870" max="14870" width="8.5703125" style="29" customWidth="1"/>
    <col min="14871" max="14871" width="15.140625" style="29" customWidth="1"/>
    <col min="14872" max="14872" width="14.85546875" style="29" customWidth="1"/>
    <col min="14873" max="14873" width="13.5703125" style="29" customWidth="1"/>
    <col min="14874" max="14874" width="10.7109375" style="29" customWidth="1"/>
    <col min="14875" max="14875" width="10" style="29" customWidth="1"/>
    <col min="14876" max="14877" width="19.7109375" style="29" customWidth="1"/>
    <col min="14878" max="14880" width="8.85546875" style="29" customWidth="1"/>
    <col min="14881" max="14881" width="15.5703125" style="29" customWidth="1"/>
    <col min="14882" max="14882" width="22.85546875" style="29" customWidth="1"/>
    <col min="14883" max="14883" width="19.42578125" style="29" customWidth="1"/>
    <col min="14884" max="14884" width="22" style="29" customWidth="1"/>
    <col min="14885" max="14885" width="24.140625" style="29" customWidth="1"/>
    <col min="14886" max="14887" width="27.7109375" style="29" customWidth="1"/>
    <col min="14888" max="14888" width="20.7109375" style="29" customWidth="1"/>
    <col min="14889" max="14890" width="21.28515625" style="29" customWidth="1"/>
    <col min="14891" max="14891" width="16.140625" style="29" customWidth="1"/>
    <col min="14892" max="15104" width="11.42578125" style="29"/>
    <col min="15105" max="15105" width="2.7109375" style="29" customWidth="1"/>
    <col min="15106" max="15106" width="13" style="29" customWidth="1"/>
    <col min="15107" max="15107" width="8.140625" style="29" customWidth="1"/>
    <col min="15108" max="15108" width="23.85546875" style="29" customWidth="1"/>
    <col min="15109" max="15109" width="16.28515625" style="29" customWidth="1"/>
    <col min="15110" max="15110" width="19.85546875" style="29" customWidth="1"/>
    <col min="15111" max="15111" width="19.5703125" style="29" customWidth="1"/>
    <col min="15112" max="15112" width="18.28515625" style="29" customWidth="1"/>
    <col min="15113" max="15113" width="19.85546875" style="29" customWidth="1"/>
    <col min="15114" max="15114" width="19.5703125" style="29" customWidth="1"/>
    <col min="15115" max="15115" width="18.28515625" style="29" customWidth="1"/>
    <col min="15116" max="15116" width="14.5703125" style="29" customWidth="1"/>
    <col min="15117" max="15117" width="20.28515625" style="29" customWidth="1"/>
    <col min="15118" max="15118" width="24.140625" style="29" customWidth="1"/>
    <col min="15119" max="15119" width="26.85546875" style="29" customWidth="1"/>
    <col min="15120" max="15120" width="10" style="29" customWidth="1"/>
    <col min="15121" max="15121" width="15.5703125" style="29" customWidth="1"/>
    <col min="15122" max="15122" width="8.5703125" style="29" customWidth="1"/>
    <col min="15123" max="15123" width="15.140625" style="29" customWidth="1"/>
    <col min="15124" max="15124" width="14.85546875" style="29" customWidth="1"/>
    <col min="15125" max="15125" width="13.5703125" style="29" customWidth="1"/>
    <col min="15126" max="15126" width="8.5703125" style="29" customWidth="1"/>
    <col min="15127" max="15127" width="15.140625" style="29" customWidth="1"/>
    <col min="15128" max="15128" width="14.85546875" style="29" customWidth="1"/>
    <col min="15129" max="15129" width="13.5703125" style="29" customWidth="1"/>
    <col min="15130" max="15130" width="10.7109375" style="29" customWidth="1"/>
    <col min="15131" max="15131" width="10" style="29" customWidth="1"/>
    <col min="15132" max="15133" width="19.7109375" style="29" customWidth="1"/>
    <col min="15134" max="15136" width="8.85546875" style="29" customWidth="1"/>
    <col min="15137" max="15137" width="15.5703125" style="29" customWidth="1"/>
    <col min="15138" max="15138" width="22.85546875" style="29" customWidth="1"/>
    <col min="15139" max="15139" width="19.42578125" style="29" customWidth="1"/>
    <col min="15140" max="15140" width="22" style="29" customWidth="1"/>
    <col min="15141" max="15141" width="24.140625" style="29" customWidth="1"/>
    <col min="15142" max="15143" width="27.7109375" style="29" customWidth="1"/>
    <col min="15144" max="15144" width="20.7109375" style="29" customWidth="1"/>
    <col min="15145" max="15146" width="21.28515625" style="29" customWidth="1"/>
    <col min="15147" max="15147" width="16.140625" style="29" customWidth="1"/>
    <col min="15148" max="15360" width="11.42578125" style="29"/>
    <col min="15361" max="15361" width="2.7109375" style="29" customWidth="1"/>
    <col min="15362" max="15362" width="13" style="29" customWidth="1"/>
    <col min="15363" max="15363" width="8.140625" style="29" customWidth="1"/>
    <col min="15364" max="15364" width="23.85546875" style="29" customWidth="1"/>
    <col min="15365" max="15365" width="16.28515625" style="29" customWidth="1"/>
    <col min="15366" max="15366" width="19.85546875" style="29" customWidth="1"/>
    <col min="15367" max="15367" width="19.5703125" style="29" customWidth="1"/>
    <col min="15368" max="15368" width="18.28515625" style="29" customWidth="1"/>
    <col min="15369" max="15369" width="19.85546875" style="29" customWidth="1"/>
    <col min="15370" max="15370" width="19.5703125" style="29" customWidth="1"/>
    <col min="15371" max="15371" width="18.28515625" style="29" customWidth="1"/>
    <col min="15372" max="15372" width="14.5703125" style="29" customWidth="1"/>
    <col min="15373" max="15373" width="20.28515625" style="29" customWidth="1"/>
    <col min="15374" max="15374" width="24.140625" style="29" customWidth="1"/>
    <col min="15375" max="15375" width="26.85546875" style="29" customWidth="1"/>
    <col min="15376" max="15376" width="10" style="29" customWidth="1"/>
    <col min="15377" max="15377" width="15.5703125" style="29" customWidth="1"/>
    <col min="15378" max="15378" width="8.5703125" style="29" customWidth="1"/>
    <col min="15379" max="15379" width="15.140625" style="29" customWidth="1"/>
    <col min="15380" max="15380" width="14.85546875" style="29" customWidth="1"/>
    <col min="15381" max="15381" width="13.5703125" style="29" customWidth="1"/>
    <col min="15382" max="15382" width="8.5703125" style="29" customWidth="1"/>
    <col min="15383" max="15383" width="15.140625" style="29" customWidth="1"/>
    <col min="15384" max="15384" width="14.85546875" style="29" customWidth="1"/>
    <col min="15385" max="15385" width="13.5703125" style="29" customWidth="1"/>
    <col min="15386" max="15386" width="10.7109375" style="29" customWidth="1"/>
    <col min="15387" max="15387" width="10" style="29" customWidth="1"/>
    <col min="15388" max="15389" width="19.7109375" style="29" customWidth="1"/>
    <col min="15390" max="15392" width="8.85546875" style="29" customWidth="1"/>
    <col min="15393" max="15393" width="15.5703125" style="29" customWidth="1"/>
    <col min="15394" max="15394" width="22.85546875" style="29" customWidth="1"/>
    <col min="15395" max="15395" width="19.42578125" style="29" customWidth="1"/>
    <col min="15396" max="15396" width="22" style="29" customWidth="1"/>
    <col min="15397" max="15397" width="24.140625" style="29" customWidth="1"/>
    <col min="15398" max="15399" width="27.7109375" style="29" customWidth="1"/>
    <col min="15400" max="15400" width="20.7109375" style="29" customWidth="1"/>
    <col min="15401" max="15402" width="21.28515625" style="29" customWidth="1"/>
    <col min="15403" max="15403" width="16.140625" style="29" customWidth="1"/>
    <col min="15404" max="15616" width="11.42578125" style="29"/>
    <col min="15617" max="15617" width="2.7109375" style="29" customWidth="1"/>
    <col min="15618" max="15618" width="13" style="29" customWidth="1"/>
    <col min="15619" max="15619" width="8.140625" style="29" customWidth="1"/>
    <col min="15620" max="15620" width="23.85546875" style="29" customWidth="1"/>
    <col min="15621" max="15621" width="16.28515625" style="29" customWidth="1"/>
    <col min="15622" max="15622" width="19.85546875" style="29" customWidth="1"/>
    <col min="15623" max="15623" width="19.5703125" style="29" customWidth="1"/>
    <col min="15624" max="15624" width="18.28515625" style="29" customWidth="1"/>
    <col min="15625" max="15625" width="19.85546875" style="29" customWidth="1"/>
    <col min="15626" max="15626" width="19.5703125" style="29" customWidth="1"/>
    <col min="15627" max="15627" width="18.28515625" style="29" customWidth="1"/>
    <col min="15628" max="15628" width="14.5703125" style="29" customWidth="1"/>
    <col min="15629" max="15629" width="20.28515625" style="29" customWidth="1"/>
    <col min="15630" max="15630" width="24.140625" style="29" customWidth="1"/>
    <col min="15631" max="15631" width="26.85546875" style="29" customWidth="1"/>
    <col min="15632" max="15632" width="10" style="29" customWidth="1"/>
    <col min="15633" max="15633" width="15.5703125" style="29" customWidth="1"/>
    <col min="15634" max="15634" width="8.5703125" style="29" customWidth="1"/>
    <col min="15635" max="15635" width="15.140625" style="29" customWidth="1"/>
    <col min="15636" max="15636" width="14.85546875" style="29" customWidth="1"/>
    <col min="15637" max="15637" width="13.5703125" style="29" customWidth="1"/>
    <col min="15638" max="15638" width="8.5703125" style="29" customWidth="1"/>
    <col min="15639" max="15639" width="15.140625" style="29" customWidth="1"/>
    <col min="15640" max="15640" width="14.85546875" style="29" customWidth="1"/>
    <col min="15641" max="15641" width="13.5703125" style="29" customWidth="1"/>
    <col min="15642" max="15642" width="10.7109375" style="29" customWidth="1"/>
    <col min="15643" max="15643" width="10" style="29" customWidth="1"/>
    <col min="15644" max="15645" width="19.7109375" style="29" customWidth="1"/>
    <col min="15646" max="15648" width="8.85546875" style="29" customWidth="1"/>
    <col min="15649" max="15649" width="15.5703125" style="29" customWidth="1"/>
    <col min="15650" max="15650" width="22.85546875" style="29" customWidth="1"/>
    <col min="15651" max="15651" width="19.42578125" style="29" customWidth="1"/>
    <col min="15652" max="15652" width="22" style="29" customWidth="1"/>
    <col min="15653" max="15653" width="24.140625" style="29" customWidth="1"/>
    <col min="15654" max="15655" width="27.7109375" style="29" customWidth="1"/>
    <col min="15656" max="15656" width="20.7109375" style="29" customWidth="1"/>
    <col min="15657" max="15658" width="21.28515625" style="29" customWidth="1"/>
    <col min="15659" max="15659" width="16.140625" style="29" customWidth="1"/>
    <col min="15660" max="15872" width="11.42578125" style="29"/>
    <col min="15873" max="15873" width="2.7109375" style="29" customWidth="1"/>
    <col min="15874" max="15874" width="13" style="29" customWidth="1"/>
    <col min="15875" max="15875" width="8.140625" style="29" customWidth="1"/>
    <col min="15876" max="15876" width="23.85546875" style="29" customWidth="1"/>
    <col min="15877" max="15877" width="16.28515625" style="29" customWidth="1"/>
    <col min="15878" max="15878" width="19.85546875" style="29" customWidth="1"/>
    <col min="15879" max="15879" width="19.5703125" style="29" customWidth="1"/>
    <col min="15880" max="15880" width="18.28515625" style="29" customWidth="1"/>
    <col min="15881" max="15881" width="19.85546875" style="29" customWidth="1"/>
    <col min="15882" max="15882" width="19.5703125" style="29" customWidth="1"/>
    <col min="15883" max="15883" width="18.28515625" style="29" customWidth="1"/>
    <col min="15884" max="15884" width="14.5703125" style="29" customWidth="1"/>
    <col min="15885" max="15885" width="20.28515625" style="29" customWidth="1"/>
    <col min="15886" max="15886" width="24.140625" style="29" customWidth="1"/>
    <col min="15887" max="15887" width="26.85546875" style="29" customWidth="1"/>
    <col min="15888" max="15888" width="10" style="29" customWidth="1"/>
    <col min="15889" max="15889" width="15.5703125" style="29" customWidth="1"/>
    <col min="15890" max="15890" width="8.5703125" style="29" customWidth="1"/>
    <col min="15891" max="15891" width="15.140625" style="29" customWidth="1"/>
    <col min="15892" max="15892" width="14.85546875" style="29" customWidth="1"/>
    <col min="15893" max="15893" width="13.5703125" style="29" customWidth="1"/>
    <col min="15894" max="15894" width="8.5703125" style="29" customWidth="1"/>
    <col min="15895" max="15895" width="15.140625" style="29" customWidth="1"/>
    <col min="15896" max="15896" width="14.85546875" style="29" customWidth="1"/>
    <col min="15897" max="15897" width="13.5703125" style="29" customWidth="1"/>
    <col min="15898" max="15898" width="10.7109375" style="29" customWidth="1"/>
    <col min="15899" max="15899" width="10" style="29" customWidth="1"/>
    <col min="15900" max="15901" width="19.7109375" style="29" customWidth="1"/>
    <col min="15902" max="15904" width="8.85546875" style="29" customWidth="1"/>
    <col min="15905" max="15905" width="15.5703125" style="29" customWidth="1"/>
    <col min="15906" max="15906" width="22.85546875" style="29" customWidth="1"/>
    <col min="15907" max="15907" width="19.42578125" style="29" customWidth="1"/>
    <col min="15908" max="15908" width="22" style="29" customWidth="1"/>
    <col min="15909" max="15909" width="24.140625" style="29" customWidth="1"/>
    <col min="15910" max="15911" width="27.7109375" style="29" customWidth="1"/>
    <col min="15912" max="15912" width="20.7109375" style="29" customWidth="1"/>
    <col min="15913" max="15914" width="21.28515625" style="29" customWidth="1"/>
    <col min="15915" max="15915" width="16.140625" style="29" customWidth="1"/>
    <col min="15916" max="16128" width="11.42578125" style="29"/>
    <col min="16129" max="16129" width="2.7109375" style="29" customWidth="1"/>
    <col min="16130" max="16130" width="13" style="29" customWidth="1"/>
    <col min="16131" max="16131" width="8.140625" style="29" customWidth="1"/>
    <col min="16132" max="16132" width="23.85546875" style="29" customWidth="1"/>
    <col min="16133" max="16133" width="16.28515625" style="29" customWidth="1"/>
    <col min="16134" max="16134" width="19.85546875" style="29" customWidth="1"/>
    <col min="16135" max="16135" width="19.5703125" style="29" customWidth="1"/>
    <col min="16136" max="16136" width="18.28515625" style="29" customWidth="1"/>
    <col min="16137" max="16137" width="19.85546875" style="29" customWidth="1"/>
    <col min="16138" max="16138" width="19.5703125" style="29" customWidth="1"/>
    <col min="16139" max="16139" width="18.28515625" style="29" customWidth="1"/>
    <col min="16140" max="16140" width="14.5703125" style="29" customWidth="1"/>
    <col min="16141" max="16141" width="20.28515625" style="29" customWidth="1"/>
    <col min="16142" max="16142" width="24.140625" style="29" customWidth="1"/>
    <col min="16143" max="16143" width="26.85546875" style="29" customWidth="1"/>
    <col min="16144" max="16144" width="10" style="29" customWidth="1"/>
    <col min="16145" max="16145" width="15.5703125" style="29" customWidth="1"/>
    <col min="16146" max="16146" width="8.5703125" style="29" customWidth="1"/>
    <col min="16147" max="16147" width="15.140625" style="29" customWidth="1"/>
    <col min="16148" max="16148" width="14.85546875" style="29" customWidth="1"/>
    <col min="16149" max="16149" width="13.5703125" style="29" customWidth="1"/>
    <col min="16150" max="16150" width="8.5703125" style="29" customWidth="1"/>
    <col min="16151" max="16151" width="15.140625" style="29" customWidth="1"/>
    <col min="16152" max="16152" width="14.85546875" style="29" customWidth="1"/>
    <col min="16153" max="16153" width="13.5703125" style="29" customWidth="1"/>
    <col min="16154" max="16154" width="10.7109375" style="29" customWidth="1"/>
    <col min="16155" max="16155" width="10" style="29" customWidth="1"/>
    <col min="16156" max="16157" width="19.7109375" style="29" customWidth="1"/>
    <col min="16158" max="16160" width="8.85546875" style="29" customWidth="1"/>
    <col min="16161" max="16161" width="15.5703125" style="29" customWidth="1"/>
    <col min="16162" max="16162" width="22.85546875" style="29" customWidth="1"/>
    <col min="16163" max="16163" width="19.42578125" style="29" customWidth="1"/>
    <col min="16164" max="16164" width="22" style="29" customWidth="1"/>
    <col min="16165" max="16165" width="24.140625" style="29" customWidth="1"/>
    <col min="16166" max="16167" width="27.7109375" style="29" customWidth="1"/>
    <col min="16168" max="16168" width="20.7109375" style="29" customWidth="1"/>
    <col min="16169" max="16170" width="21.28515625" style="29" customWidth="1"/>
    <col min="16171" max="16171" width="16.140625" style="29" customWidth="1"/>
    <col min="16172" max="16384" width="11.42578125" style="29"/>
  </cols>
  <sheetData>
    <row r="1" spans="1:43" ht="38.1" customHeight="1" x14ac:dyDescent="0.2"/>
    <row r="2" spans="1:43" ht="38.1" customHeight="1" x14ac:dyDescent="0.2"/>
    <row r="3" spans="1:43" ht="20.100000000000001" customHeight="1" thickBot="1" x14ac:dyDescent="0.25">
      <c r="A3" s="31"/>
      <c r="B3" s="32" t="s">
        <v>70</v>
      </c>
      <c r="C3" s="33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44"/>
      <c r="AM3" s="44"/>
      <c r="AN3" s="44"/>
      <c r="AO3" s="44"/>
      <c r="AP3" s="44"/>
      <c r="AQ3" s="44"/>
    </row>
    <row r="4" spans="1:43" ht="13.5" thickTop="1" x14ac:dyDescent="0.2">
      <c r="A4" s="45"/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pans="1:43" ht="15.75" x14ac:dyDescent="0.25">
      <c r="A5" s="45"/>
      <c r="B5" s="46" t="s">
        <v>0</v>
      </c>
      <c r="C5" s="47"/>
      <c r="D5" s="47"/>
      <c r="E5" s="4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pans="1:43" ht="15.75" x14ac:dyDescent="0.25">
      <c r="B6" s="35" t="s">
        <v>71</v>
      </c>
      <c r="C6" s="36"/>
      <c r="D6" s="36"/>
      <c r="E6" s="36"/>
    </row>
    <row r="7" spans="1:43" x14ac:dyDescent="0.2">
      <c r="B7" s="48" t="s">
        <v>72</v>
      </c>
      <c r="C7" s="49" t="s">
        <v>73</v>
      </c>
      <c r="D7" s="49" t="s">
        <v>74</v>
      </c>
      <c r="E7" s="49" t="s">
        <v>75</v>
      </c>
      <c r="F7" s="49" t="s">
        <v>76</v>
      </c>
      <c r="G7" s="49" t="s">
        <v>77</v>
      </c>
      <c r="H7" s="49" t="s">
        <v>78</v>
      </c>
      <c r="I7" s="49" t="s">
        <v>79</v>
      </c>
      <c r="J7" s="49" t="s">
        <v>80</v>
      </c>
      <c r="K7" s="49" t="s">
        <v>81</v>
      </c>
      <c r="L7" s="49" t="s">
        <v>82</v>
      </c>
      <c r="M7" s="49" t="s">
        <v>83</v>
      </c>
      <c r="N7" s="49" t="s">
        <v>84</v>
      </c>
      <c r="O7" s="49" t="s">
        <v>85</v>
      </c>
      <c r="P7" s="49" t="s">
        <v>86</v>
      </c>
      <c r="Q7" s="49" t="s">
        <v>87</v>
      </c>
      <c r="R7" s="49" t="s">
        <v>88</v>
      </c>
      <c r="S7" s="49" t="s">
        <v>89</v>
      </c>
      <c r="T7" s="49" t="s">
        <v>90</v>
      </c>
      <c r="U7" s="49" t="s">
        <v>91</v>
      </c>
      <c r="V7" s="49" t="s">
        <v>92</v>
      </c>
      <c r="W7" s="49" t="s">
        <v>93</v>
      </c>
      <c r="X7" s="49" t="s">
        <v>94</v>
      </c>
      <c r="Y7" s="49" t="s">
        <v>95</v>
      </c>
      <c r="Z7" s="49" t="s">
        <v>96</v>
      </c>
      <c r="AA7" s="49" t="s">
        <v>97</v>
      </c>
      <c r="AB7" s="49" t="s">
        <v>98</v>
      </c>
      <c r="AC7" s="49" t="s">
        <v>99</v>
      </c>
      <c r="AD7" s="49" t="s">
        <v>100</v>
      </c>
      <c r="AE7" s="49" t="s">
        <v>101</v>
      </c>
      <c r="AF7" s="49" t="s">
        <v>102</v>
      </c>
      <c r="AG7" s="49" t="s">
        <v>103</v>
      </c>
      <c r="AH7" s="49" t="s">
        <v>104</v>
      </c>
      <c r="AI7" s="49" t="s">
        <v>105</v>
      </c>
      <c r="AJ7" s="49" t="s">
        <v>106</v>
      </c>
      <c r="AK7" s="49" t="s">
        <v>107</v>
      </c>
      <c r="AL7" s="49" t="s">
        <v>108</v>
      </c>
      <c r="AM7" s="49" t="s">
        <v>109</v>
      </c>
      <c r="AN7" s="49" t="s">
        <v>110</v>
      </c>
      <c r="AO7" s="49" t="s">
        <v>111</v>
      </c>
      <c r="AP7" s="49" t="s">
        <v>112</v>
      </c>
      <c r="AQ7" s="49" t="s">
        <v>113</v>
      </c>
    </row>
    <row r="8" spans="1:43" ht="15" x14ac:dyDescent="0.25">
      <c r="B8" s="50" t="s">
        <v>114</v>
      </c>
      <c r="C8" s="51" t="s">
        <v>327</v>
      </c>
      <c r="D8" s="51" t="s">
        <v>115</v>
      </c>
      <c r="E8" s="52">
        <v>100</v>
      </c>
      <c r="F8" s="52">
        <v>88.37</v>
      </c>
      <c r="G8" s="52">
        <v>11.22</v>
      </c>
      <c r="H8" s="52">
        <v>7.19</v>
      </c>
      <c r="I8" s="52">
        <v>86.11</v>
      </c>
      <c r="J8" s="52">
        <v>16.5</v>
      </c>
      <c r="K8" s="52">
        <v>17.489999999999998</v>
      </c>
      <c r="L8" s="52">
        <v>100</v>
      </c>
      <c r="M8" s="52">
        <v>100</v>
      </c>
      <c r="N8" s="52">
        <v>100</v>
      </c>
      <c r="O8" s="52">
        <v>0</v>
      </c>
      <c r="P8" s="53">
        <v>17402</v>
      </c>
      <c r="Q8" s="53">
        <v>17402</v>
      </c>
      <c r="R8" s="53">
        <v>7187</v>
      </c>
      <c r="S8" s="53">
        <v>6351</v>
      </c>
      <c r="T8" s="53">
        <v>117</v>
      </c>
      <c r="U8" s="53">
        <v>75</v>
      </c>
      <c r="V8" s="53">
        <v>10215</v>
      </c>
      <c r="W8" s="53">
        <v>8796</v>
      </c>
      <c r="X8" s="53">
        <v>100</v>
      </c>
      <c r="Y8" s="53">
        <v>106</v>
      </c>
      <c r="Z8" s="53">
        <v>1116</v>
      </c>
      <c r="AA8" s="53">
        <v>1116</v>
      </c>
      <c r="AB8" s="53">
        <v>1043</v>
      </c>
      <c r="AC8" s="53">
        <v>606</v>
      </c>
      <c r="AD8" s="53">
        <v>1276</v>
      </c>
      <c r="AE8" s="53">
        <v>2078</v>
      </c>
      <c r="AF8" s="53">
        <v>1608</v>
      </c>
      <c r="AG8" s="53">
        <v>1717</v>
      </c>
      <c r="AH8" s="53">
        <v>1783</v>
      </c>
      <c r="AI8" s="53">
        <v>2515</v>
      </c>
      <c r="AJ8" s="53">
        <v>0</v>
      </c>
      <c r="AK8" s="53">
        <v>46</v>
      </c>
      <c r="AL8" s="53">
        <v>78.849999999999994</v>
      </c>
      <c r="AM8" s="53">
        <v>31.82</v>
      </c>
      <c r="AN8" s="53">
        <v>23.77</v>
      </c>
      <c r="AO8" s="53">
        <v>880</v>
      </c>
      <c r="AP8" s="53">
        <v>406</v>
      </c>
      <c r="AQ8" s="53">
        <v>494</v>
      </c>
    </row>
    <row r="9" spans="1:43" ht="15" x14ac:dyDescent="0.25">
      <c r="B9" s="50" t="s">
        <v>116</v>
      </c>
      <c r="C9" s="51" t="s">
        <v>327</v>
      </c>
      <c r="D9" s="51" t="s">
        <v>117</v>
      </c>
      <c r="E9" s="52">
        <v>100</v>
      </c>
      <c r="F9" s="52">
        <v>83.77</v>
      </c>
      <c r="G9" s="52">
        <v>10.56</v>
      </c>
      <c r="H9" s="52">
        <v>5.61</v>
      </c>
      <c r="I9" s="52">
        <v>56.64</v>
      </c>
      <c r="J9" s="52">
        <v>16.98</v>
      </c>
      <c r="K9" s="52">
        <v>16.98</v>
      </c>
      <c r="L9" s="52">
        <v>56.25</v>
      </c>
      <c r="M9" s="52">
        <v>75.11</v>
      </c>
      <c r="N9" s="52">
        <v>100</v>
      </c>
      <c r="O9" s="52">
        <v>0</v>
      </c>
      <c r="P9" s="53">
        <v>4779</v>
      </c>
      <c r="Q9" s="53">
        <v>4779</v>
      </c>
      <c r="R9" s="53">
        <v>2083</v>
      </c>
      <c r="S9" s="53">
        <v>1745</v>
      </c>
      <c r="T9" s="53">
        <v>32</v>
      </c>
      <c r="U9" s="53">
        <v>17</v>
      </c>
      <c r="V9" s="53">
        <v>2696</v>
      </c>
      <c r="W9" s="53">
        <v>1527</v>
      </c>
      <c r="X9" s="53">
        <v>27</v>
      </c>
      <c r="Y9" s="53">
        <v>27</v>
      </c>
      <c r="Z9" s="53">
        <v>368</v>
      </c>
      <c r="AA9" s="53">
        <v>207</v>
      </c>
      <c r="AB9" s="53">
        <v>303</v>
      </c>
      <c r="AC9" s="53">
        <v>159</v>
      </c>
      <c r="AD9" s="53">
        <v>414</v>
      </c>
      <c r="AE9" s="53">
        <v>540</v>
      </c>
      <c r="AF9" s="53">
        <v>446</v>
      </c>
      <c r="AG9" s="53">
        <v>335</v>
      </c>
      <c r="AH9" s="53">
        <v>465</v>
      </c>
      <c r="AI9" s="53">
        <v>474</v>
      </c>
      <c r="AJ9" s="53">
        <v>0</v>
      </c>
      <c r="AK9" s="53">
        <v>20</v>
      </c>
      <c r="AL9" s="53">
        <v>70.11</v>
      </c>
      <c r="AM9" s="53">
        <v>39.130000000000003</v>
      </c>
      <c r="AN9" s="53">
        <v>23.7</v>
      </c>
      <c r="AO9" s="53">
        <v>258</v>
      </c>
      <c r="AP9" s="53">
        <v>162</v>
      </c>
      <c r="AQ9" s="53">
        <v>128</v>
      </c>
    </row>
    <row r="10" spans="1:43" ht="15" x14ac:dyDescent="0.25">
      <c r="B10" s="50" t="s">
        <v>118</v>
      </c>
      <c r="C10" s="51" t="s">
        <v>327</v>
      </c>
      <c r="D10" s="51" t="s">
        <v>119</v>
      </c>
      <c r="E10" s="52">
        <v>100</v>
      </c>
      <c r="F10" s="52">
        <v>84.73</v>
      </c>
      <c r="G10" s="52">
        <v>10.51</v>
      </c>
      <c r="H10" s="52">
        <v>3.82</v>
      </c>
      <c r="I10" s="52">
        <v>44.48</v>
      </c>
      <c r="J10" s="52">
        <v>16.93</v>
      </c>
      <c r="K10" s="52">
        <v>8.99</v>
      </c>
      <c r="L10" s="52">
        <v>63.96</v>
      </c>
      <c r="M10" s="52">
        <v>66.23</v>
      </c>
      <c r="N10" s="52">
        <v>58.94</v>
      </c>
      <c r="O10" s="52">
        <v>0</v>
      </c>
      <c r="P10" s="53">
        <v>6025</v>
      </c>
      <c r="Q10" s="53">
        <v>6025</v>
      </c>
      <c r="R10" s="53">
        <v>2390</v>
      </c>
      <c r="S10" s="53">
        <v>2025</v>
      </c>
      <c r="T10" s="53">
        <v>33</v>
      </c>
      <c r="U10" s="53">
        <v>12</v>
      </c>
      <c r="V10" s="53">
        <v>3635</v>
      </c>
      <c r="W10" s="53">
        <v>1617</v>
      </c>
      <c r="X10" s="53">
        <v>32</v>
      </c>
      <c r="Y10" s="53">
        <v>17</v>
      </c>
      <c r="Z10" s="53">
        <v>369</v>
      </c>
      <c r="AA10" s="53">
        <v>236</v>
      </c>
      <c r="AB10" s="53">
        <v>314</v>
      </c>
      <c r="AC10" s="53">
        <v>189</v>
      </c>
      <c r="AD10" s="53">
        <v>417</v>
      </c>
      <c r="AE10" s="53">
        <v>748</v>
      </c>
      <c r="AF10" s="53">
        <v>539</v>
      </c>
      <c r="AG10" s="53">
        <v>357</v>
      </c>
      <c r="AH10" s="53">
        <v>621</v>
      </c>
      <c r="AI10" s="53">
        <v>366</v>
      </c>
      <c r="AJ10" s="53">
        <v>0</v>
      </c>
      <c r="AK10" s="53">
        <v>17</v>
      </c>
      <c r="AL10" s="53">
        <v>92.95</v>
      </c>
      <c r="AM10" s="53">
        <v>18.47</v>
      </c>
      <c r="AN10" s="53">
        <v>17.38</v>
      </c>
      <c r="AO10" s="53">
        <v>343</v>
      </c>
      <c r="AP10" s="53">
        <v>77</v>
      </c>
      <c r="AQ10" s="53">
        <v>130</v>
      </c>
    </row>
    <row r="11" spans="1:43" ht="15" x14ac:dyDescent="0.25">
      <c r="B11" s="50" t="s">
        <v>120</v>
      </c>
      <c r="C11" s="51" t="s">
        <v>327</v>
      </c>
      <c r="D11" s="51" t="s">
        <v>121</v>
      </c>
      <c r="E11" s="52">
        <v>100</v>
      </c>
      <c r="F11" s="52">
        <v>73.02</v>
      </c>
      <c r="G11" s="52">
        <v>15.79</v>
      </c>
      <c r="H11" s="52">
        <v>10.53</v>
      </c>
      <c r="I11" s="52">
        <v>51.65</v>
      </c>
      <c r="J11" s="52">
        <v>0</v>
      </c>
      <c r="K11" s="52">
        <v>14.29</v>
      </c>
      <c r="L11" s="52">
        <v>63.64</v>
      </c>
      <c r="M11" s="52">
        <v>100</v>
      </c>
      <c r="N11" s="52">
        <v>61.54</v>
      </c>
      <c r="O11" s="52">
        <v>0</v>
      </c>
      <c r="P11" s="53">
        <v>368</v>
      </c>
      <c r="Q11" s="53">
        <v>368</v>
      </c>
      <c r="R11" s="53">
        <v>126</v>
      </c>
      <c r="S11" s="53">
        <v>92</v>
      </c>
      <c r="T11" s="53">
        <v>3</v>
      </c>
      <c r="U11" s="53">
        <v>2</v>
      </c>
      <c r="V11" s="53">
        <v>242</v>
      </c>
      <c r="W11" s="53">
        <v>125</v>
      </c>
      <c r="X11" s="53">
        <v>0</v>
      </c>
      <c r="Y11" s="53">
        <v>2</v>
      </c>
      <c r="Z11" s="53">
        <v>22</v>
      </c>
      <c r="AA11" s="53">
        <v>14</v>
      </c>
      <c r="AB11" s="53">
        <v>19</v>
      </c>
      <c r="AC11" s="53">
        <v>14</v>
      </c>
      <c r="AD11" s="53">
        <v>21</v>
      </c>
      <c r="AE11" s="53">
        <v>40</v>
      </c>
      <c r="AF11" s="53">
        <v>19</v>
      </c>
      <c r="AG11" s="53">
        <v>20</v>
      </c>
      <c r="AH11" s="53">
        <v>39</v>
      </c>
      <c r="AI11" s="53">
        <v>24</v>
      </c>
      <c r="AJ11" s="53">
        <v>0</v>
      </c>
      <c r="AK11" s="53">
        <v>3</v>
      </c>
      <c r="AL11" s="53">
        <v>100</v>
      </c>
      <c r="AM11" s="53">
        <v>33.33</v>
      </c>
      <c r="AN11" s="53">
        <v>42.5</v>
      </c>
      <c r="AO11" s="53">
        <v>22</v>
      </c>
      <c r="AP11" s="53">
        <v>7</v>
      </c>
      <c r="AQ11" s="53">
        <v>17</v>
      </c>
    </row>
    <row r="12" spans="1:43" ht="15" x14ac:dyDescent="0.25">
      <c r="B12" s="50" t="s">
        <v>122</v>
      </c>
      <c r="C12" s="51" t="s">
        <v>327</v>
      </c>
      <c r="D12" s="51" t="s">
        <v>123</v>
      </c>
      <c r="E12" s="52">
        <v>100</v>
      </c>
      <c r="F12" s="52">
        <v>61.95</v>
      </c>
      <c r="G12" s="52">
        <v>12.22</v>
      </c>
      <c r="H12" s="52">
        <v>4.4400000000000004</v>
      </c>
      <c r="I12" s="52">
        <v>50.39</v>
      </c>
      <c r="J12" s="52">
        <v>15.38</v>
      </c>
      <c r="K12" s="52">
        <v>17.309999999999999</v>
      </c>
      <c r="L12" s="52">
        <v>75.22</v>
      </c>
      <c r="M12" s="52">
        <v>71.239999999999995</v>
      </c>
      <c r="N12" s="52">
        <v>89.8</v>
      </c>
      <c r="O12" s="52">
        <v>0</v>
      </c>
      <c r="P12" s="53">
        <v>1583</v>
      </c>
      <c r="Q12" s="53">
        <v>1583</v>
      </c>
      <c r="R12" s="53">
        <v>686</v>
      </c>
      <c r="S12" s="53">
        <v>425</v>
      </c>
      <c r="T12" s="53">
        <v>11</v>
      </c>
      <c r="U12" s="53">
        <v>4</v>
      </c>
      <c r="V12" s="53">
        <v>897</v>
      </c>
      <c r="W12" s="53">
        <v>452</v>
      </c>
      <c r="X12" s="53">
        <v>8</v>
      </c>
      <c r="Y12" s="53">
        <v>9</v>
      </c>
      <c r="Z12" s="53">
        <v>113</v>
      </c>
      <c r="AA12" s="53">
        <v>85</v>
      </c>
      <c r="AB12" s="53">
        <v>90</v>
      </c>
      <c r="AC12" s="53">
        <v>52</v>
      </c>
      <c r="AD12" s="53">
        <v>111</v>
      </c>
      <c r="AE12" s="53">
        <v>181</v>
      </c>
      <c r="AF12" s="53">
        <v>153</v>
      </c>
      <c r="AG12" s="53">
        <v>109</v>
      </c>
      <c r="AH12" s="53">
        <v>147</v>
      </c>
      <c r="AI12" s="53">
        <v>132</v>
      </c>
      <c r="AJ12" s="53">
        <v>0</v>
      </c>
      <c r="AK12" s="53">
        <v>9</v>
      </c>
      <c r="AL12" s="53">
        <v>84.07</v>
      </c>
      <c r="AM12" s="53">
        <v>34.229999999999997</v>
      </c>
      <c r="AN12" s="53">
        <v>28.73</v>
      </c>
      <c r="AO12" s="53">
        <v>95</v>
      </c>
      <c r="AP12" s="53">
        <v>38</v>
      </c>
      <c r="AQ12" s="53">
        <v>52</v>
      </c>
    </row>
    <row r="13" spans="1:43" ht="15" x14ac:dyDescent="0.25">
      <c r="B13" s="50" t="s">
        <v>124</v>
      </c>
      <c r="C13" s="51" t="s">
        <v>327</v>
      </c>
      <c r="D13" s="51" t="s">
        <v>125</v>
      </c>
      <c r="E13" s="52">
        <v>100</v>
      </c>
      <c r="F13" s="52">
        <v>78</v>
      </c>
      <c r="G13" s="52">
        <v>4.05</v>
      </c>
      <c r="H13" s="52">
        <v>2.7</v>
      </c>
      <c r="I13" s="52">
        <v>55.5</v>
      </c>
      <c r="J13" s="52">
        <v>12.96</v>
      </c>
      <c r="K13" s="52">
        <v>14.81</v>
      </c>
      <c r="L13" s="52">
        <v>100</v>
      </c>
      <c r="M13" s="52">
        <v>50</v>
      </c>
      <c r="N13" s="52">
        <v>90.83</v>
      </c>
      <c r="O13" s="52">
        <v>0</v>
      </c>
      <c r="P13" s="53">
        <v>1086</v>
      </c>
      <c r="Q13" s="53">
        <v>1086</v>
      </c>
      <c r="R13" s="53">
        <v>441</v>
      </c>
      <c r="S13" s="53">
        <v>344</v>
      </c>
      <c r="T13" s="53">
        <v>3</v>
      </c>
      <c r="U13" s="53">
        <v>2</v>
      </c>
      <c r="V13" s="53">
        <v>645</v>
      </c>
      <c r="W13" s="53">
        <v>358</v>
      </c>
      <c r="X13" s="53">
        <v>7</v>
      </c>
      <c r="Y13" s="53">
        <v>8</v>
      </c>
      <c r="Z13" s="53">
        <v>67</v>
      </c>
      <c r="AA13" s="53">
        <v>67</v>
      </c>
      <c r="AB13" s="53">
        <v>74</v>
      </c>
      <c r="AC13" s="53">
        <v>54</v>
      </c>
      <c r="AD13" s="53">
        <v>90</v>
      </c>
      <c r="AE13" s="53">
        <v>123</v>
      </c>
      <c r="AF13" s="53">
        <v>104</v>
      </c>
      <c r="AG13" s="53">
        <v>52</v>
      </c>
      <c r="AH13" s="53">
        <v>109</v>
      </c>
      <c r="AI13" s="53">
        <v>99</v>
      </c>
      <c r="AJ13" s="53">
        <v>0</v>
      </c>
      <c r="AK13" s="53">
        <v>6</v>
      </c>
      <c r="AL13" s="53">
        <v>82.09</v>
      </c>
      <c r="AM13" s="53">
        <v>21.11</v>
      </c>
      <c r="AN13" s="53">
        <v>27.64</v>
      </c>
      <c r="AO13" s="53">
        <v>55</v>
      </c>
      <c r="AP13" s="53">
        <v>19</v>
      </c>
      <c r="AQ13" s="53">
        <v>34</v>
      </c>
    </row>
    <row r="14" spans="1:43" ht="15" x14ac:dyDescent="0.25">
      <c r="B14" s="50" t="s">
        <v>126</v>
      </c>
      <c r="C14" s="51" t="s">
        <v>327</v>
      </c>
      <c r="D14" s="51" t="s">
        <v>127</v>
      </c>
      <c r="E14" s="52">
        <v>100</v>
      </c>
      <c r="F14" s="52">
        <v>87.44</v>
      </c>
      <c r="G14" s="52">
        <v>9.3800000000000008</v>
      </c>
      <c r="H14" s="52">
        <v>6.25</v>
      </c>
      <c r="I14" s="52">
        <v>85.79</v>
      </c>
      <c r="J14" s="52">
        <v>18.53</v>
      </c>
      <c r="K14" s="52">
        <v>12.67</v>
      </c>
      <c r="L14" s="52">
        <v>68.16</v>
      </c>
      <c r="M14" s="52">
        <v>100</v>
      </c>
      <c r="N14" s="52">
        <v>100</v>
      </c>
      <c r="O14" s="52">
        <v>0</v>
      </c>
      <c r="P14" s="53">
        <v>2832</v>
      </c>
      <c r="Q14" s="53">
        <v>2832</v>
      </c>
      <c r="R14" s="53">
        <v>1234</v>
      </c>
      <c r="S14" s="53">
        <v>1079</v>
      </c>
      <c r="T14" s="53">
        <v>18</v>
      </c>
      <c r="U14" s="53">
        <v>12</v>
      </c>
      <c r="V14" s="53">
        <v>1598</v>
      </c>
      <c r="W14" s="53">
        <v>1371</v>
      </c>
      <c r="X14" s="53">
        <v>98</v>
      </c>
      <c r="Y14" s="53">
        <v>67</v>
      </c>
      <c r="Z14" s="53">
        <v>223</v>
      </c>
      <c r="AA14" s="53">
        <v>152</v>
      </c>
      <c r="AB14" s="53">
        <v>192</v>
      </c>
      <c r="AC14" s="53">
        <v>529</v>
      </c>
      <c r="AD14" s="53">
        <v>239</v>
      </c>
      <c r="AE14" s="53">
        <v>318</v>
      </c>
      <c r="AF14" s="53">
        <v>255</v>
      </c>
      <c r="AG14" s="53">
        <v>278</v>
      </c>
      <c r="AH14" s="53">
        <v>301</v>
      </c>
      <c r="AI14" s="53">
        <v>335</v>
      </c>
      <c r="AJ14" s="53">
        <v>0</v>
      </c>
      <c r="AK14" s="53">
        <v>25</v>
      </c>
      <c r="AL14" s="53">
        <v>93.72</v>
      </c>
      <c r="AM14" s="53">
        <v>21.34</v>
      </c>
      <c r="AN14" s="53">
        <v>34.28</v>
      </c>
      <c r="AO14" s="53">
        <v>209</v>
      </c>
      <c r="AP14" s="53">
        <v>51</v>
      </c>
      <c r="AQ14" s="53">
        <v>109</v>
      </c>
    </row>
    <row r="15" spans="1:43" ht="15" x14ac:dyDescent="0.25">
      <c r="B15" s="50" t="s">
        <v>128</v>
      </c>
      <c r="C15" s="51" t="s">
        <v>327</v>
      </c>
      <c r="D15" s="51" t="s">
        <v>129</v>
      </c>
      <c r="E15" s="52">
        <v>100</v>
      </c>
      <c r="F15" s="52">
        <v>80.03</v>
      </c>
      <c r="G15" s="52">
        <v>9.52</v>
      </c>
      <c r="H15" s="52">
        <v>1.9</v>
      </c>
      <c r="I15" s="52">
        <v>65.78</v>
      </c>
      <c r="J15" s="52">
        <v>14.12</v>
      </c>
      <c r="K15" s="52">
        <v>8.24</v>
      </c>
      <c r="L15" s="52">
        <v>100</v>
      </c>
      <c r="M15" s="52">
        <v>98.52</v>
      </c>
      <c r="N15" s="52">
        <v>100</v>
      </c>
      <c r="O15" s="52">
        <v>0</v>
      </c>
      <c r="P15" s="53">
        <v>1539</v>
      </c>
      <c r="Q15" s="53">
        <v>1539</v>
      </c>
      <c r="R15" s="53">
        <v>601</v>
      </c>
      <c r="S15" s="53">
        <v>481</v>
      </c>
      <c r="T15" s="53">
        <v>10</v>
      </c>
      <c r="U15" s="53">
        <v>2</v>
      </c>
      <c r="V15" s="53">
        <v>938</v>
      </c>
      <c r="W15" s="53">
        <v>617</v>
      </c>
      <c r="X15" s="53">
        <v>12</v>
      </c>
      <c r="Y15" s="53">
        <v>7</v>
      </c>
      <c r="Z15" s="53">
        <v>80</v>
      </c>
      <c r="AA15" s="53">
        <v>80</v>
      </c>
      <c r="AB15" s="53">
        <v>105</v>
      </c>
      <c r="AC15" s="53">
        <v>85</v>
      </c>
      <c r="AD15" s="53">
        <v>93</v>
      </c>
      <c r="AE15" s="53">
        <v>186</v>
      </c>
      <c r="AF15" s="53">
        <v>135</v>
      </c>
      <c r="AG15" s="53">
        <v>133</v>
      </c>
      <c r="AH15" s="53">
        <v>178</v>
      </c>
      <c r="AI15" s="53">
        <v>199</v>
      </c>
      <c r="AJ15" s="53">
        <v>0</v>
      </c>
      <c r="AK15" s="53">
        <v>21</v>
      </c>
      <c r="AL15" s="53">
        <v>100</v>
      </c>
      <c r="AM15" s="53">
        <v>61.29</v>
      </c>
      <c r="AN15" s="53">
        <v>32.799999999999997</v>
      </c>
      <c r="AO15" s="53">
        <v>105</v>
      </c>
      <c r="AP15" s="53">
        <v>57</v>
      </c>
      <c r="AQ15" s="53">
        <v>61</v>
      </c>
    </row>
    <row r="16" spans="1:43" ht="15" x14ac:dyDescent="0.25">
      <c r="B16" s="50" t="s">
        <v>130</v>
      </c>
      <c r="C16" s="51" t="s">
        <v>327</v>
      </c>
      <c r="D16" s="51" t="s">
        <v>131</v>
      </c>
      <c r="E16" s="52">
        <v>100</v>
      </c>
      <c r="F16" s="52">
        <v>68.040000000000006</v>
      </c>
      <c r="G16" s="52">
        <v>11.11</v>
      </c>
      <c r="H16" s="52">
        <v>11.11</v>
      </c>
      <c r="I16" s="52">
        <v>70.3</v>
      </c>
      <c r="J16" s="52">
        <v>27.78</v>
      </c>
      <c r="K16" s="52">
        <v>13.89</v>
      </c>
      <c r="L16" s="52">
        <v>48</v>
      </c>
      <c r="M16" s="52">
        <v>71.05</v>
      </c>
      <c r="N16" s="52">
        <v>97.4</v>
      </c>
      <c r="O16" s="52">
        <v>0</v>
      </c>
      <c r="P16" s="53">
        <v>722</v>
      </c>
      <c r="Q16" s="53">
        <v>722</v>
      </c>
      <c r="R16" s="53">
        <v>291</v>
      </c>
      <c r="S16" s="53">
        <v>198</v>
      </c>
      <c r="T16" s="53">
        <v>4</v>
      </c>
      <c r="U16" s="53">
        <v>4</v>
      </c>
      <c r="V16" s="53">
        <v>431</v>
      </c>
      <c r="W16" s="53">
        <v>303</v>
      </c>
      <c r="X16" s="53">
        <v>10</v>
      </c>
      <c r="Y16" s="53">
        <v>5</v>
      </c>
      <c r="Z16" s="53">
        <v>50</v>
      </c>
      <c r="AA16" s="53">
        <v>24</v>
      </c>
      <c r="AB16" s="53">
        <v>36</v>
      </c>
      <c r="AC16" s="53">
        <v>36</v>
      </c>
      <c r="AD16" s="53">
        <v>62</v>
      </c>
      <c r="AE16" s="53">
        <v>87</v>
      </c>
      <c r="AF16" s="53">
        <v>76</v>
      </c>
      <c r="AG16" s="53">
        <v>54</v>
      </c>
      <c r="AH16" s="53">
        <v>77</v>
      </c>
      <c r="AI16" s="53">
        <v>75</v>
      </c>
      <c r="AJ16" s="53">
        <v>0</v>
      </c>
      <c r="AK16" s="53">
        <v>8</v>
      </c>
      <c r="AL16" s="53">
        <v>80</v>
      </c>
      <c r="AM16" s="53">
        <v>24.19</v>
      </c>
      <c r="AN16" s="53">
        <v>26.44</v>
      </c>
      <c r="AO16" s="53">
        <v>40</v>
      </c>
      <c r="AP16" s="53">
        <v>15</v>
      </c>
      <c r="AQ16" s="53">
        <v>23</v>
      </c>
    </row>
    <row r="17" spans="2:43" ht="15" x14ac:dyDescent="0.25">
      <c r="B17" s="50" t="s">
        <v>132</v>
      </c>
      <c r="C17" s="51" t="s">
        <v>327</v>
      </c>
      <c r="D17" s="51" t="s">
        <v>133</v>
      </c>
      <c r="E17" s="52">
        <v>100</v>
      </c>
      <c r="F17" s="52">
        <v>66.67</v>
      </c>
      <c r="G17" s="52">
        <v>21.88</v>
      </c>
      <c r="H17" s="52">
        <v>6.25</v>
      </c>
      <c r="I17" s="52">
        <v>54.35</v>
      </c>
      <c r="J17" s="52">
        <v>14.29</v>
      </c>
      <c r="K17" s="52">
        <v>14.29</v>
      </c>
      <c r="L17" s="52">
        <v>70</v>
      </c>
      <c r="M17" s="52">
        <v>11.76</v>
      </c>
      <c r="N17" s="52">
        <v>53.64</v>
      </c>
      <c r="O17" s="52">
        <v>0</v>
      </c>
      <c r="P17" s="53">
        <v>781</v>
      </c>
      <c r="Q17" s="53">
        <v>781</v>
      </c>
      <c r="R17" s="53">
        <v>321</v>
      </c>
      <c r="S17" s="53">
        <v>214</v>
      </c>
      <c r="T17" s="53">
        <v>7</v>
      </c>
      <c r="U17" s="53">
        <v>2</v>
      </c>
      <c r="V17" s="53">
        <v>460</v>
      </c>
      <c r="W17" s="53">
        <v>250</v>
      </c>
      <c r="X17" s="53">
        <v>4</v>
      </c>
      <c r="Y17" s="53">
        <v>4</v>
      </c>
      <c r="Z17" s="53">
        <v>50</v>
      </c>
      <c r="AA17" s="53">
        <v>35</v>
      </c>
      <c r="AB17" s="53">
        <v>32</v>
      </c>
      <c r="AC17" s="53">
        <v>28</v>
      </c>
      <c r="AD17" s="53">
        <v>63</v>
      </c>
      <c r="AE17" s="53">
        <v>82</v>
      </c>
      <c r="AF17" s="53">
        <v>68</v>
      </c>
      <c r="AG17" s="53">
        <v>8</v>
      </c>
      <c r="AH17" s="53">
        <v>110</v>
      </c>
      <c r="AI17" s="53">
        <v>59</v>
      </c>
      <c r="AJ17" s="53">
        <v>0</v>
      </c>
      <c r="AK17" s="53">
        <v>0</v>
      </c>
      <c r="AL17" s="53">
        <v>86</v>
      </c>
      <c r="AM17" s="53">
        <v>14.29</v>
      </c>
      <c r="AN17" s="53">
        <v>25.61</v>
      </c>
      <c r="AO17" s="53">
        <v>43</v>
      </c>
      <c r="AP17" s="53">
        <v>9</v>
      </c>
      <c r="AQ17" s="53">
        <v>21</v>
      </c>
    </row>
    <row r="18" spans="2:43" ht="15" x14ac:dyDescent="0.25">
      <c r="B18" s="50" t="s">
        <v>134</v>
      </c>
      <c r="C18" s="51" t="s">
        <v>327</v>
      </c>
      <c r="D18" s="51" t="s">
        <v>135</v>
      </c>
      <c r="E18" s="52">
        <v>100</v>
      </c>
      <c r="F18" s="52">
        <v>70</v>
      </c>
      <c r="G18" s="52">
        <v>0</v>
      </c>
      <c r="H18" s="52">
        <v>11.11</v>
      </c>
      <c r="I18" s="52">
        <v>68.52</v>
      </c>
      <c r="J18" s="52">
        <v>18.18</v>
      </c>
      <c r="K18" s="52">
        <v>27.27</v>
      </c>
      <c r="L18" s="52">
        <v>0</v>
      </c>
      <c r="M18" s="52">
        <v>40</v>
      </c>
      <c r="N18" s="52">
        <v>63.64</v>
      </c>
      <c r="O18" s="52">
        <v>0</v>
      </c>
      <c r="P18" s="53">
        <v>316</v>
      </c>
      <c r="Q18" s="53">
        <v>316</v>
      </c>
      <c r="R18" s="53">
        <v>100</v>
      </c>
      <c r="S18" s="53">
        <v>70</v>
      </c>
      <c r="T18" s="53">
        <v>0</v>
      </c>
      <c r="U18" s="53">
        <v>1</v>
      </c>
      <c r="V18" s="53">
        <v>216</v>
      </c>
      <c r="W18" s="53">
        <v>148</v>
      </c>
      <c r="X18" s="53">
        <v>2</v>
      </c>
      <c r="Y18" s="53">
        <v>3</v>
      </c>
      <c r="Z18" s="53">
        <v>13</v>
      </c>
      <c r="AA18" s="53">
        <v>0</v>
      </c>
      <c r="AB18" s="53">
        <v>9</v>
      </c>
      <c r="AC18" s="53">
        <v>11</v>
      </c>
      <c r="AD18" s="53">
        <v>23</v>
      </c>
      <c r="AE18" s="53">
        <v>38</v>
      </c>
      <c r="AF18" s="53">
        <v>25</v>
      </c>
      <c r="AG18" s="53">
        <v>10</v>
      </c>
      <c r="AH18" s="53">
        <v>44</v>
      </c>
      <c r="AI18" s="53">
        <v>28</v>
      </c>
      <c r="AJ18" s="53">
        <v>0</v>
      </c>
      <c r="AK18" s="53">
        <v>1</v>
      </c>
      <c r="AL18" s="53">
        <v>53.85</v>
      </c>
      <c r="AM18" s="53">
        <v>13.04</v>
      </c>
      <c r="AN18" s="53">
        <v>18.420000000000002</v>
      </c>
      <c r="AO18" s="53">
        <v>7</v>
      </c>
      <c r="AP18" s="53">
        <v>3</v>
      </c>
      <c r="AQ18" s="53">
        <v>7</v>
      </c>
    </row>
    <row r="19" spans="2:43" ht="15" x14ac:dyDescent="0.25">
      <c r="B19" s="50" t="s">
        <v>136</v>
      </c>
      <c r="C19" s="51" t="s">
        <v>327</v>
      </c>
      <c r="D19" s="51" t="s">
        <v>137</v>
      </c>
      <c r="E19" s="52">
        <v>100</v>
      </c>
      <c r="F19" s="52">
        <v>63.48</v>
      </c>
      <c r="G19" s="52">
        <v>23.08</v>
      </c>
      <c r="H19" s="52">
        <v>7.69</v>
      </c>
      <c r="I19" s="52">
        <v>99.33</v>
      </c>
      <c r="J19" s="52">
        <v>9.09</v>
      </c>
      <c r="K19" s="52">
        <v>9.09</v>
      </c>
      <c r="L19" s="52">
        <v>56.25</v>
      </c>
      <c r="M19" s="52">
        <v>50</v>
      </c>
      <c r="N19" s="52">
        <v>100</v>
      </c>
      <c r="O19" s="52">
        <v>0</v>
      </c>
      <c r="P19" s="53">
        <v>265</v>
      </c>
      <c r="Q19" s="53">
        <v>265</v>
      </c>
      <c r="R19" s="53">
        <v>115</v>
      </c>
      <c r="S19" s="53">
        <v>73</v>
      </c>
      <c r="T19" s="53">
        <v>3</v>
      </c>
      <c r="U19" s="53">
        <v>1</v>
      </c>
      <c r="V19" s="53">
        <v>150</v>
      </c>
      <c r="W19" s="53">
        <v>149</v>
      </c>
      <c r="X19" s="53">
        <v>1</v>
      </c>
      <c r="Y19" s="53">
        <v>1</v>
      </c>
      <c r="Z19" s="53">
        <v>16</v>
      </c>
      <c r="AA19" s="53">
        <v>9</v>
      </c>
      <c r="AB19" s="53">
        <v>13</v>
      </c>
      <c r="AC19" s="53">
        <v>11</v>
      </c>
      <c r="AD19" s="53">
        <v>17</v>
      </c>
      <c r="AE19" s="53">
        <v>26</v>
      </c>
      <c r="AF19" s="53">
        <v>30</v>
      </c>
      <c r="AG19" s="53">
        <v>15</v>
      </c>
      <c r="AH19" s="53">
        <v>28</v>
      </c>
      <c r="AI19" s="53">
        <v>39</v>
      </c>
      <c r="AJ19" s="53">
        <v>0</v>
      </c>
      <c r="AK19" s="53">
        <v>6</v>
      </c>
      <c r="AL19" s="53">
        <v>43.75</v>
      </c>
      <c r="AM19" s="53">
        <v>35.29</v>
      </c>
      <c r="AN19" s="53">
        <v>34.619999999999997</v>
      </c>
      <c r="AO19" s="53">
        <v>7</v>
      </c>
      <c r="AP19" s="53">
        <v>6</v>
      </c>
      <c r="AQ19" s="53">
        <v>9</v>
      </c>
    </row>
    <row r="20" spans="2:43" ht="15" x14ac:dyDescent="0.25">
      <c r="B20" s="50" t="s">
        <v>138</v>
      </c>
      <c r="C20" s="51" t="s">
        <v>327</v>
      </c>
      <c r="D20" s="51" t="s">
        <v>139</v>
      </c>
      <c r="E20" s="52">
        <v>100</v>
      </c>
      <c r="F20" s="52">
        <v>80.209999999999994</v>
      </c>
      <c r="G20" s="52">
        <v>0</v>
      </c>
      <c r="H20" s="52">
        <v>7.69</v>
      </c>
      <c r="I20" s="52">
        <v>86.67</v>
      </c>
      <c r="J20" s="52">
        <v>0</v>
      </c>
      <c r="K20" s="52">
        <v>5.56</v>
      </c>
      <c r="L20" s="52">
        <v>46.15</v>
      </c>
      <c r="M20" s="52">
        <v>68.180000000000007</v>
      </c>
      <c r="N20" s="52">
        <v>100</v>
      </c>
      <c r="O20" s="52">
        <v>0</v>
      </c>
      <c r="P20" s="53">
        <v>216</v>
      </c>
      <c r="Q20" s="53">
        <v>216</v>
      </c>
      <c r="R20" s="53">
        <v>96</v>
      </c>
      <c r="S20" s="53">
        <v>77</v>
      </c>
      <c r="T20" s="53">
        <v>0</v>
      </c>
      <c r="U20" s="53">
        <v>1</v>
      </c>
      <c r="V20" s="53">
        <v>120</v>
      </c>
      <c r="W20" s="53">
        <v>104</v>
      </c>
      <c r="X20" s="53">
        <v>0</v>
      </c>
      <c r="Y20" s="53">
        <v>1</v>
      </c>
      <c r="Z20" s="53">
        <v>13</v>
      </c>
      <c r="AA20" s="53">
        <v>6</v>
      </c>
      <c r="AB20" s="53">
        <v>13</v>
      </c>
      <c r="AC20" s="53">
        <v>18</v>
      </c>
      <c r="AD20" s="53">
        <v>16</v>
      </c>
      <c r="AE20" s="53">
        <v>25</v>
      </c>
      <c r="AF20" s="53">
        <v>22</v>
      </c>
      <c r="AG20" s="53">
        <v>15</v>
      </c>
      <c r="AH20" s="53">
        <v>17</v>
      </c>
      <c r="AI20" s="53">
        <v>32</v>
      </c>
      <c r="AJ20" s="53">
        <v>0</v>
      </c>
      <c r="AK20" s="53">
        <v>2</v>
      </c>
      <c r="AL20" s="53">
        <v>38.46</v>
      </c>
      <c r="AM20" s="53">
        <v>0</v>
      </c>
      <c r="AN20" s="53">
        <v>20</v>
      </c>
      <c r="AO20" s="53">
        <v>5</v>
      </c>
      <c r="AP20" s="53">
        <v>0</v>
      </c>
      <c r="AQ20" s="53">
        <v>5</v>
      </c>
    </row>
    <row r="21" spans="2:43" ht="15" x14ac:dyDescent="0.25">
      <c r="B21" s="50" t="s">
        <v>140</v>
      </c>
      <c r="C21" s="51" t="s">
        <v>327</v>
      </c>
      <c r="D21" s="51" t="s">
        <v>141</v>
      </c>
      <c r="E21" s="52">
        <v>100</v>
      </c>
      <c r="F21" s="52">
        <v>100</v>
      </c>
      <c r="G21" s="52">
        <v>15.38</v>
      </c>
      <c r="H21" s="52">
        <v>7.69</v>
      </c>
      <c r="I21" s="52">
        <v>99.4</v>
      </c>
      <c r="J21" s="52">
        <v>29.17</v>
      </c>
      <c r="K21" s="52">
        <v>25</v>
      </c>
      <c r="L21" s="52">
        <v>100</v>
      </c>
      <c r="M21" s="52">
        <v>100</v>
      </c>
      <c r="N21" s="52">
        <v>100</v>
      </c>
      <c r="O21" s="52">
        <v>0</v>
      </c>
      <c r="P21" s="53">
        <v>603</v>
      </c>
      <c r="Q21" s="53">
        <v>603</v>
      </c>
      <c r="R21" s="53">
        <v>272</v>
      </c>
      <c r="S21" s="53">
        <v>283</v>
      </c>
      <c r="T21" s="53">
        <v>8</v>
      </c>
      <c r="U21" s="53">
        <v>4</v>
      </c>
      <c r="V21" s="53">
        <v>331</v>
      </c>
      <c r="W21" s="53">
        <v>329</v>
      </c>
      <c r="X21" s="53">
        <v>14</v>
      </c>
      <c r="Y21" s="53">
        <v>12</v>
      </c>
      <c r="Z21" s="53">
        <v>49</v>
      </c>
      <c r="AA21" s="53">
        <v>49</v>
      </c>
      <c r="AB21" s="53">
        <v>52</v>
      </c>
      <c r="AC21" s="53">
        <v>48</v>
      </c>
      <c r="AD21" s="53">
        <v>48</v>
      </c>
      <c r="AE21" s="53">
        <v>58</v>
      </c>
      <c r="AF21" s="53">
        <v>56</v>
      </c>
      <c r="AG21" s="53">
        <v>57</v>
      </c>
      <c r="AH21" s="53">
        <v>63</v>
      </c>
      <c r="AI21" s="53">
        <v>115</v>
      </c>
      <c r="AJ21" s="53">
        <v>0</v>
      </c>
      <c r="AK21" s="53">
        <v>5</v>
      </c>
      <c r="AL21" s="53">
        <v>100</v>
      </c>
      <c r="AM21" s="53">
        <v>50</v>
      </c>
      <c r="AN21" s="53">
        <v>53.45</v>
      </c>
      <c r="AO21" s="53">
        <v>50</v>
      </c>
      <c r="AP21" s="53">
        <v>24</v>
      </c>
      <c r="AQ21" s="53">
        <v>31</v>
      </c>
    </row>
    <row r="22" spans="2:43" ht="15" x14ac:dyDescent="0.25">
      <c r="B22" s="50" t="s">
        <v>142</v>
      </c>
      <c r="C22" s="51" t="s">
        <v>327</v>
      </c>
      <c r="D22" s="51" t="s">
        <v>143</v>
      </c>
      <c r="E22" s="52">
        <v>100</v>
      </c>
      <c r="F22" s="52">
        <v>74.760000000000005</v>
      </c>
      <c r="G22" s="52">
        <v>9.64</v>
      </c>
      <c r="H22" s="52">
        <v>4.82</v>
      </c>
      <c r="I22" s="52">
        <v>85.15</v>
      </c>
      <c r="J22" s="52">
        <v>20</v>
      </c>
      <c r="K22" s="52">
        <v>16.47</v>
      </c>
      <c r="L22" s="52">
        <v>58.41</v>
      </c>
      <c r="M22" s="52">
        <v>100</v>
      </c>
      <c r="N22" s="52">
        <v>100</v>
      </c>
      <c r="O22" s="52">
        <v>0</v>
      </c>
      <c r="P22" s="53">
        <v>1376</v>
      </c>
      <c r="Q22" s="53">
        <v>1376</v>
      </c>
      <c r="R22" s="53">
        <v>622</v>
      </c>
      <c r="S22" s="53">
        <v>465</v>
      </c>
      <c r="T22" s="53">
        <v>8</v>
      </c>
      <c r="U22" s="53">
        <v>4</v>
      </c>
      <c r="V22" s="53">
        <v>754</v>
      </c>
      <c r="W22" s="53">
        <v>642</v>
      </c>
      <c r="X22" s="53">
        <v>17</v>
      </c>
      <c r="Y22" s="53">
        <v>14</v>
      </c>
      <c r="Z22" s="53">
        <v>113</v>
      </c>
      <c r="AA22" s="53">
        <v>66</v>
      </c>
      <c r="AB22" s="53">
        <v>83</v>
      </c>
      <c r="AC22" s="53">
        <v>85</v>
      </c>
      <c r="AD22" s="53">
        <v>118</v>
      </c>
      <c r="AE22" s="53">
        <v>152</v>
      </c>
      <c r="AF22" s="53">
        <v>131</v>
      </c>
      <c r="AG22" s="53">
        <v>139</v>
      </c>
      <c r="AH22" s="53">
        <v>142</v>
      </c>
      <c r="AI22" s="53">
        <v>208</v>
      </c>
      <c r="AJ22" s="53">
        <v>0</v>
      </c>
      <c r="AK22" s="53">
        <v>13</v>
      </c>
      <c r="AL22" s="53">
        <v>87.61</v>
      </c>
      <c r="AM22" s="53">
        <v>43.22</v>
      </c>
      <c r="AN22" s="53">
        <v>28.29</v>
      </c>
      <c r="AO22" s="53">
        <v>99</v>
      </c>
      <c r="AP22" s="53">
        <v>51</v>
      </c>
      <c r="AQ22" s="53">
        <v>43</v>
      </c>
    </row>
    <row r="23" spans="2:43" ht="15" x14ac:dyDescent="0.25">
      <c r="B23" s="50" t="s">
        <v>144</v>
      </c>
      <c r="C23" s="51" t="s">
        <v>327</v>
      </c>
      <c r="D23" s="51" t="s">
        <v>145</v>
      </c>
      <c r="E23" s="52">
        <v>100</v>
      </c>
      <c r="F23" s="52">
        <v>60.54</v>
      </c>
      <c r="G23" s="52">
        <v>13.64</v>
      </c>
      <c r="H23" s="52">
        <v>1.52</v>
      </c>
      <c r="I23" s="52">
        <v>50.95</v>
      </c>
      <c r="J23" s="52">
        <v>16.36</v>
      </c>
      <c r="K23" s="52">
        <v>12.73</v>
      </c>
      <c r="L23" s="52">
        <v>65.33</v>
      </c>
      <c r="M23" s="52">
        <v>99.14</v>
      </c>
      <c r="N23" s="52">
        <v>86.99</v>
      </c>
      <c r="O23" s="52">
        <v>0</v>
      </c>
      <c r="P23" s="53">
        <v>1397</v>
      </c>
      <c r="Q23" s="53">
        <v>1397</v>
      </c>
      <c r="R23" s="53">
        <v>555</v>
      </c>
      <c r="S23" s="53">
        <v>336</v>
      </c>
      <c r="T23" s="53">
        <v>9</v>
      </c>
      <c r="U23" s="53">
        <v>1</v>
      </c>
      <c r="V23" s="53">
        <v>842</v>
      </c>
      <c r="W23" s="53">
        <v>429</v>
      </c>
      <c r="X23" s="53">
        <v>9</v>
      </c>
      <c r="Y23" s="53">
        <v>7</v>
      </c>
      <c r="Z23" s="53">
        <v>75</v>
      </c>
      <c r="AA23" s="53">
        <v>49</v>
      </c>
      <c r="AB23" s="53">
        <v>66</v>
      </c>
      <c r="AC23" s="53">
        <v>55</v>
      </c>
      <c r="AD23" s="53">
        <v>106</v>
      </c>
      <c r="AE23" s="53">
        <v>160</v>
      </c>
      <c r="AF23" s="53">
        <v>116</v>
      </c>
      <c r="AG23" s="53">
        <v>115</v>
      </c>
      <c r="AH23" s="53">
        <v>146</v>
      </c>
      <c r="AI23" s="53">
        <v>127</v>
      </c>
      <c r="AJ23" s="53">
        <v>0</v>
      </c>
      <c r="AK23" s="53">
        <v>8</v>
      </c>
      <c r="AL23" s="53">
        <v>94.67</v>
      </c>
      <c r="AM23" s="53">
        <v>29.25</v>
      </c>
      <c r="AN23" s="53">
        <v>40</v>
      </c>
      <c r="AO23" s="53">
        <v>71</v>
      </c>
      <c r="AP23" s="53">
        <v>31</v>
      </c>
      <c r="AQ23" s="53">
        <v>64</v>
      </c>
    </row>
    <row r="24" spans="2:43" ht="15" x14ac:dyDescent="0.25">
      <c r="B24" s="50" t="s">
        <v>146</v>
      </c>
      <c r="C24" s="51" t="s">
        <v>327</v>
      </c>
      <c r="D24" s="51" t="s">
        <v>147</v>
      </c>
      <c r="E24" s="52">
        <v>100</v>
      </c>
      <c r="F24" s="52">
        <v>76.36</v>
      </c>
      <c r="G24" s="52">
        <v>7.87</v>
      </c>
      <c r="H24" s="52">
        <v>6.74</v>
      </c>
      <c r="I24" s="52">
        <v>58.79</v>
      </c>
      <c r="J24" s="52">
        <v>12.2</v>
      </c>
      <c r="K24" s="52">
        <v>26.83</v>
      </c>
      <c r="L24" s="52">
        <v>67.16</v>
      </c>
      <c r="M24" s="52">
        <v>62.79</v>
      </c>
      <c r="N24" s="52">
        <v>75.760000000000005</v>
      </c>
      <c r="O24" s="52">
        <v>0</v>
      </c>
      <c r="P24" s="53">
        <v>969</v>
      </c>
      <c r="Q24" s="53">
        <v>969</v>
      </c>
      <c r="R24" s="53">
        <v>440</v>
      </c>
      <c r="S24" s="53">
        <v>336</v>
      </c>
      <c r="T24" s="53">
        <v>7</v>
      </c>
      <c r="U24" s="53">
        <v>6</v>
      </c>
      <c r="V24" s="53">
        <v>529</v>
      </c>
      <c r="W24" s="53">
        <v>311</v>
      </c>
      <c r="X24" s="53">
        <v>5</v>
      </c>
      <c r="Y24" s="53">
        <v>11</v>
      </c>
      <c r="Z24" s="53">
        <v>67</v>
      </c>
      <c r="AA24" s="53">
        <v>45</v>
      </c>
      <c r="AB24" s="53">
        <v>89</v>
      </c>
      <c r="AC24" s="53">
        <v>41</v>
      </c>
      <c r="AD24" s="53">
        <v>93</v>
      </c>
      <c r="AE24" s="53">
        <v>110</v>
      </c>
      <c r="AF24" s="53">
        <v>86</v>
      </c>
      <c r="AG24" s="53">
        <v>54</v>
      </c>
      <c r="AH24" s="53">
        <v>99</v>
      </c>
      <c r="AI24" s="53">
        <v>75</v>
      </c>
      <c r="AJ24" s="53">
        <v>0</v>
      </c>
      <c r="AK24" s="53">
        <v>8</v>
      </c>
      <c r="AL24" s="53">
        <v>100</v>
      </c>
      <c r="AM24" s="53">
        <v>16.13</v>
      </c>
      <c r="AN24" s="53">
        <v>27.27</v>
      </c>
      <c r="AO24" s="53">
        <v>93</v>
      </c>
      <c r="AP24" s="53">
        <v>15</v>
      </c>
      <c r="AQ24" s="53">
        <v>30</v>
      </c>
    </row>
    <row r="25" spans="2:43" ht="15" x14ac:dyDescent="0.25">
      <c r="B25" s="50" t="s">
        <v>148</v>
      </c>
      <c r="C25" s="51" t="s">
        <v>327</v>
      </c>
      <c r="D25" s="51" t="s">
        <v>149</v>
      </c>
      <c r="E25" s="52">
        <v>100</v>
      </c>
      <c r="F25" s="52">
        <v>69.33</v>
      </c>
      <c r="G25" s="52">
        <v>8.7200000000000006</v>
      </c>
      <c r="H25" s="52">
        <v>5.74</v>
      </c>
      <c r="I25" s="52">
        <v>42.33</v>
      </c>
      <c r="J25" s="52">
        <v>15.3</v>
      </c>
      <c r="K25" s="52">
        <v>16.39</v>
      </c>
      <c r="L25" s="52">
        <v>35.880000000000003</v>
      </c>
      <c r="M25" s="52">
        <v>60.17</v>
      </c>
      <c r="N25" s="52">
        <v>43.4</v>
      </c>
      <c r="O25" s="52">
        <v>0</v>
      </c>
      <c r="P25" s="53">
        <v>7972</v>
      </c>
      <c r="Q25" s="53">
        <v>7972</v>
      </c>
      <c r="R25" s="53">
        <v>3753</v>
      </c>
      <c r="S25" s="53">
        <v>2602</v>
      </c>
      <c r="T25" s="53">
        <v>41</v>
      </c>
      <c r="U25" s="53">
        <v>27</v>
      </c>
      <c r="V25" s="53">
        <v>4219</v>
      </c>
      <c r="W25" s="53">
        <v>1786</v>
      </c>
      <c r="X25" s="53">
        <v>28</v>
      </c>
      <c r="Y25" s="53">
        <v>30</v>
      </c>
      <c r="Z25" s="53">
        <v>747</v>
      </c>
      <c r="AA25" s="53">
        <v>268</v>
      </c>
      <c r="AB25" s="53">
        <v>470</v>
      </c>
      <c r="AC25" s="53">
        <v>183</v>
      </c>
      <c r="AD25" s="53">
        <v>695</v>
      </c>
      <c r="AE25" s="53">
        <v>847</v>
      </c>
      <c r="AF25" s="53">
        <v>806</v>
      </c>
      <c r="AG25" s="53">
        <v>485</v>
      </c>
      <c r="AH25" s="53">
        <v>765</v>
      </c>
      <c r="AI25" s="53">
        <v>332</v>
      </c>
      <c r="AJ25" s="53">
        <v>0</v>
      </c>
      <c r="AK25" s="53">
        <v>19</v>
      </c>
      <c r="AL25" s="53">
        <v>66.930000000000007</v>
      </c>
      <c r="AM25" s="53">
        <v>26.47</v>
      </c>
      <c r="AN25" s="53">
        <v>13.11</v>
      </c>
      <c r="AO25" s="53">
        <v>500</v>
      </c>
      <c r="AP25" s="53">
        <v>184</v>
      </c>
      <c r="AQ25" s="53">
        <v>111</v>
      </c>
    </row>
    <row r="26" spans="2:43" ht="15" x14ac:dyDescent="0.25">
      <c r="B26" s="50" t="s">
        <v>150</v>
      </c>
      <c r="C26" s="51" t="s">
        <v>327</v>
      </c>
      <c r="D26" s="51" t="s">
        <v>151</v>
      </c>
      <c r="E26" s="52">
        <v>100</v>
      </c>
      <c r="F26" s="52">
        <v>70.77</v>
      </c>
      <c r="G26" s="52">
        <v>11.97</v>
      </c>
      <c r="H26" s="52">
        <v>4.91</v>
      </c>
      <c r="I26" s="52">
        <v>56.67</v>
      </c>
      <c r="J26" s="52">
        <v>21.6</v>
      </c>
      <c r="K26" s="52">
        <v>19.72</v>
      </c>
      <c r="L26" s="52">
        <v>33.33</v>
      </c>
      <c r="M26" s="52">
        <v>71.63</v>
      </c>
      <c r="N26" s="52">
        <v>57.21</v>
      </c>
      <c r="O26" s="52">
        <v>0</v>
      </c>
      <c r="P26" s="53">
        <v>8350</v>
      </c>
      <c r="Q26" s="53">
        <v>8350</v>
      </c>
      <c r="R26" s="53">
        <v>3767</v>
      </c>
      <c r="S26" s="53">
        <v>2666</v>
      </c>
      <c r="T26" s="53">
        <v>56</v>
      </c>
      <c r="U26" s="53">
        <v>23</v>
      </c>
      <c r="V26" s="53">
        <v>4583</v>
      </c>
      <c r="W26" s="53">
        <v>2597</v>
      </c>
      <c r="X26" s="53">
        <v>46</v>
      </c>
      <c r="Y26" s="53">
        <v>42</v>
      </c>
      <c r="Z26" s="53">
        <v>774</v>
      </c>
      <c r="AA26" s="53">
        <v>258</v>
      </c>
      <c r="AB26" s="53">
        <v>468</v>
      </c>
      <c r="AC26" s="53">
        <v>213</v>
      </c>
      <c r="AD26" s="53">
        <v>700</v>
      </c>
      <c r="AE26" s="53">
        <v>922</v>
      </c>
      <c r="AF26" s="53">
        <v>779</v>
      </c>
      <c r="AG26" s="53">
        <v>558</v>
      </c>
      <c r="AH26" s="53">
        <v>846</v>
      </c>
      <c r="AI26" s="53">
        <v>484</v>
      </c>
      <c r="AJ26" s="53">
        <v>0</v>
      </c>
      <c r="AK26" s="53">
        <v>35</v>
      </c>
      <c r="AL26" s="53">
        <v>78.42</v>
      </c>
      <c r="AM26" s="53">
        <v>21.14</v>
      </c>
      <c r="AN26" s="53">
        <v>22.13</v>
      </c>
      <c r="AO26" s="53">
        <v>607</v>
      </c>
      <c r="AP26" s="53">
        <v>148</v>
      </c>
      <c r="AQ26" s="53">
        <v>204</v>
      </c>
    </row>
    <row r="27" spans="2:43" ht="15" x14ac:dyDescent="0.25">
      <c r="B27" s="50" t="s">
        <v>152</v>
      </c>
      <c r="C27" s="51" t="s">
        <v>327</v>
      </c>
      <c r="D27" s="51" t="s">
        <v>153</v>
      </c>
      <c r="E27" s="52">
        <v>100</v>
      </c>
      <c r="F27" s="52">
        <v>56.37</v>
      </c>
      <c r="G27" s="52">
        <v>10.199999999999999</v>
      </c>
      <c r="H27" s="52">
        <v>4.08</v>
      </c>
      <c r="I27" s="52">
        <v>45.13</v>
      </c>
      <c r="J27" s="52">
        <v>21.95</v>
      </c>
      <c r="K27" s="52">
        <v>24.39</v>
      </c>
      <c r="L27" s="52">
        <v>13.41</v>
      </c>
      <c r="M27" s="52">
        <v>40.799999999999997</v>
      </c>
      <c r="N27" s="52">
        <v>79.44</v>
      </c>
      <c r="O27" s="52">
        <v>0</v>
      </c>
      <c r="P27" s="53">
        <v>1266</v>
      </c>
      <c r="Q27" s="53">
        <v>1266</v>
      </c>
      <c r="R27" s="53">
        <v>557</v>
      </c>
      <c r="S27" s="53">
        <v>314</v>
      </c>
      <c r="T27" s="53">
        <v>5</v>
      </c>
      <c r="U27" s="53">
        <v>2</v>
      </c>
      <c r="V27" s="53">
        <v>709</v>
      </c>
      <c r="W27" s="53">
        <v>320</v>
      </c>
      <c r="X27" s="53">
        <v>9</v>
      </c>
      <c r="Y27" s="53">
        <v>10</v>
      </c>
      <c r="Z27" s="53">
        <v>82</v>
      </c>
      <c r="AA27" s="53">
        <v>11</v>
      </c>
      <c r="AB27" s="53">
        <v>49</v>
      </c>
      <c r="AC27" s="53">
        <v>41</v>
      </c>
      <c r="AD27" s="53">
        <v>107</v>
      </c>
      <c r="AE27" s="53">
        <v>142</v>
      </c>
      <c r="AF27" s="53">
        <v>125</v>
      </c>
      <c r="AG27" s="53">
        <v>51</v>
      </c>
      <c r="AH27" s="53">
        <v>107</v>
      </c>
      <c r="AI27" s="53">
        <v>85</v>
      </c>
      <c r="AJ27" s="53">
        <v>0</v>
      </c>
      <c r="AK27" s="53">
        <v>3</v>
      </c>
      <c r="AL27" s="53">
        <v>62.2</v>
      </c>
      <c r="AM27" s="53">
        <v>16.82</v>
      </c>
      <c r="AN27" s="53">
        <v>21.13</v>
      </c>
      <c r="AO27" s="53">
        <v>51</v>
      </c>
      <c r="AP27" s="53">
        <v>18</v>
      </c>
      <c r="AQ27" s="53">
        <v>30</v>
      </c>
    </row>
    <row r="28" spans="2:43" ht="15" x14ac:dyDescent="0.25">
      <c r="B28" s="50" t="s">
        <v>154</v>
      </c>
      <c r="C28" s="51" t="s">
        <v>327</v>
      </c>
      <c r="D28" s="51" t="s">
        <v>155</v>
      </c>
      <c r="E28" s="52">
        <v>100</v>
      </c>
      <c r="F28" s="52">
        <v>43.17</v>
      </c>
      <c r="G28" s="52">
        <v>4.88</v>
      </c>
      <c r="H28" s="52">
        <v>0</v>
      </c>
      <c r="I28" s="52">
        <v>27.02</v>
      </c>
      <c r="J28" s="52">
        <v>4.55</v>
      </c>
      <c r="K28" s="52">
        <v>9.09</v>
      </c>
      <c r="L28" s="52">
        <v>48.72</v>
      </c>
      <c r="M28" s="52">
        <v>40.909999999999997</v>
      </c>
      <c r="N28" s="52">
        <v>40.14</v>
      </c>
      <c r="O28" s="52">
        <v>0</v>
      </c>
      <c r="P28" s="53">
        <v>1323</v>
      </c>
      <c r="Q28" s="53">
        <v>1323</v>
      </c>
      <c r="R28" s="53">
        <v>542</v>
      </c>
      <c r="S28" s="53">
        <v>234</v>
      </c>
      <c r="T28" s="53">
        <v>2</v>
      </c>
      <c r="U28" s="53">
        <v>0</v>
      </c>
      <c r="V28" s="53">
        <v>781</v>
      </c>
      <c r="W28" s="53">
        <v>211</v>
      </c>
      <c r="X28" s="53">
        <v>1</v>
      </c>
      <c r="Y28" s="53">
        <v>2</v>
      </c>
      <c r="Z28" s="53">
        <v>78</v>
      </c>
      <c r="AA28" s="53">
        <v>38</v>
      </c>
      <c r="AB28" s="53">
        <v>41</v>
      </c>
      <c r="AC28" s="53">
        <v>22</v>
      </c>
      <c r="AD28" s="53">
        <v>97</v>
      </c>
      <c r="AE28" s="53">
        <v>141</v>
      </c>
      <c r="AF28" s="53">
        <v>132</v>
      </c>
      <c r="AG28" s="53">
        <v>54</v>
      </c>
      <c r="AH28" s="53">
        <v>147</v>
      </c>
      <c r="AI28" s="53">
        <v>59</v>
      </c>
      <c r="AJ28" s="53">
        <v>0</v>
      </c>
      <c r="AK28" s="53">
        <v>3</v>
      </c>
      <c r="AL28" s="53">
        <v>79.489999999999995</v>
      </c>
      <c r="AM28" s="53">
        <v>9.2799999999999994</v>
      </c>
      <c r="AN28" s="53">
        <v>19.86</v>
      </c>
      <c r="AO28" s="53">
        <v>62</v>
      </c>
      <c r="AP28" s="53">
        <v>9</v>
      </c>
      <c r="AQ28" s="53">
        <v>28</v>
      </c>
    </row>
    <row r="29" spans="2:43" ht="15" x14ac:dyDescent="0.25">
      <c r="B29" s="50" t="s">
        <v>156</v>
      </c>
      <c r="C29" s="51" t="s">
        <v>327</v>
      </c>
      <c r="D29" s="51" t="s">
        <v>157</v>
      </c>
      <c r="E29" s="52">
        <v>100</v>
      </c>
      <c r="F29" s="52">
        <v>82.14</v>
      </c>
      <c r="G29" s="52">
        <v>14.58</v>
      </c>
      <c r="H29" s="52">
        <v>2.08</v>
      </c>
      <c r="I29" s="52">
        <v>69.94</v>
      </c>
      <c r="J29" s="52">
        <v>8.6999999999999993</v>
      </c>
      <c r="K29" s="52">
        <v>8.6999999999999993</v>
      </c>
      <c r="L29" s="52">
        <v>60</v>
      </c>
      <c r="M29" s="52">
        <v>64.86</v>
      </c>
      <c r="N29" s="52">
        <v>100</v>
      </c>
      <c r="O29" s="52">
        <v>0</v>
      </c>
      <c r="P29" s="53">
        <v>616</v>
      </c>
      <c r="Q29" s="53">
        <v>616</v>
      </c>
      <c r="R29" s="53">
        <v>280</v>
      </c>
      <c r="S29" s="53">
        <v>230</v>
      </c>
      <c r="T29" s="53">
        <v>7</v>
      </c>
      <c r="U29" s="53">
        <v>1</v>
      </c>
      <c r="V29" s="53">
        <v>336</v>
      </c>
      <c r="W29" s="53">
        <v>235</v>
      </c>
      <c r="X29" s="53">
        <v>2</v>
      </c>
      <c r="Y29" s="53">
        <v>2</v>
      </c>
      <c r="Z29" s="53">
        <v>55</v>
      </c>
      <c r="AA29" s="53">
        <v>33</v>
      </c>
      <c r="AB29" s="53">
        <v>48</v>
      </c>
      <c r="AC29" s="53">
        <v>23</v>
      </c>
      <c r="AD29" s="53">
        <v>45</v>
      </c>
      <c r="AE29" s="53">
        <v>59</v>
      </c>
      <c r="AF29" s="53">
        <v>74</v>
      </c>
      <c r="AG29" s="53">
        <v>48</v>
      </c>
      <c r="AH29" s="53">
        <v>58</v>
      </c>
      <c r="AI29" s="53">
        <v>76</v>
      </c>
      <c r="AJ29" s="53">
        <v>0</v>
      </c>
      <c r="AK29" s="53">
        <v>1</v>
      </c>
      <c r="AL29" s="53">
        <v>78.180000000000007</v>
      </c>
      <c r="AM29" s="53">
        <v>55.56</v>
      </c>
      <c r="AN29" s="53">
        <v>20.34</v>
      </c>
      <c r="AO29" s="53">
        <v>43</v>
      </c>
      <c r="AP29" s="53">
        <v>25</v>
      </c>
      <c r="AQ29" s="53">
        <v>12</v>
      </c>
    </row>
    <row r="30" spans="2:43" ht="15" x14ac:dyDescent="0.25">
      <c r="B30" s="50" t="s">
        <v>158</v>
      </c>
      <c r="C30" s="51" t="s">
        <v>327</v>
      </c>
      <c r="D30" s="51" t="s">
        <v>159</v>
      </c>
      <c r="E30" s="52">
        <v>100</v>
      </c>
      <c r="F30" s="52">
        <v>64.37</v>
      </c>
      <c r="G30" s="52">
        <v>16.41</v>
      </c>
      <c r="H30" s="52">
        <v>12.82</v>
      </c>
      <c r="I30" s="52">
        <v>52.43</v>
      </c>
      <c r="J30" s="52">
        <v>20.25</v>
      </c>
      <c r="K30" s="52">
        <v>12.03</v>
      </c>
      <c r="L30" s="52">
        <v>69.86</v>
      </c>
      <c r="M30" s="52">
        <v>88.85</v>
      </c>
      <c r="N30" s="52">
        <v>91.1</v>
      </c>
      <c r="O30" s="52">
        <v>0</v>
      </c>
      <c r="P30" s="53">
        <v>3194</v>
      </c>
      <c r="Q30" s="53">
        <v>3194</v>
      </c>
      <c r="R30" s="53">
        <v>1319</v>
      </c>
      <c r="S30" s="53">
        <v>849</v>
      </c>
      <c r="T30" s="53">
        <v>32</v>
      </c>
      <c r="U30" s="53">
        <v>25</v>
      </c>
      <c r="V30" s="53">
        <v>1875</v>
      </c>
      <c r="W30" s="53">
        <v>983</v>
      </c>
      <c r="X30" s="53">
        <v>32</v>
      </c>
      <c r="Y30" s="53">
        <v>19</v>
      </c>
      <c r="Z30" s="53">
        <v>219</v>
      </c>
      <c r="AA30" s="53">
        <v>153</v>
      </c>
      <c r="AB30" s="53">
        <v>195</v>
      </c>
      <c r="AC30" s="53">
        <v>158</v>
      </c>
      <c r="AD30" s="53">
        <v>242</v>
      </c>
      <c r="AE30" s="53">
        <v>409</v>
      </c>
      <c r="AF30" s="53">
        <v>305</v>
      </c>
      <c r="AG30" s="53">
        <v>271</v>
      </c>
      <c r="AH30" s="53">
        <v>326</v>
      </c>
      <c r="AI30" s="53">
        <v>297</v>
      </c>
      <c r="AJ30" s="53">
        <v>0</v>
      </c>
      <c r="AK30" s="53">
        <v>17</v>
      </c>
      <c r="AL30" s="53">
        <v>68.95</v>
      </c>
      <c r="AM30" s="53">
        <v>32.229999999999997</v>
      </c>
      <c r="AN30" s="53">
        <v>31.05</v>
      </c>
      <c r="AO30" s="53">
        <v>151</v>
      </c>
      <c r="AP30" s="53">
        <v>78</v>
      </c>
      <c r="AQ30" s="53">
        <v>127</v>
      </c>
    </row>
    <row r="31" spans="2:43" ht="15" x14ac:dyDescent="0.25">
      <c r="B31" s="50" t="s">
        <v>160</v>
      </c>
      <c r="C31" s="51" t="s">
        <v>327</v>
      </c>
      <c r="D31" s="51" t="s">
        <v>161</v>
      </c>
      <c r="E31" s="52">
        <v>100</v>
      </c>
      <c r="F31" s="52">
        <v>73.42</v>
      </c>
      <c r="G31" s="52">
        <v>17.5</v>
      </c>
      <c r="H31" s="52">
        <v>7.5</v>
      </c>
      <c r="I31" s="52">
        <v>47.32</v>
      </c>
      <c r="J31" s="52">
        <v>31.82</v>
      </c>
      <c r="K31" s="52">
        <v>22.73</v>
      </c>
      <c r="L31" s="52">
        <v>36.19</v>
      </c>
      <c r="M31" s="52">
        <v>43.18</v>
      </c>
      <c r="N31" s="52">
        <v>50</v>
      </c>
      <c r="O31" s="52">
        <v>0</v>
      </c>
      <c r="P31" s="53">
        <v>1070</v>
      </c>
      <c r="Q31" s="53">
        <v>1070</v>
      </c>
      <c r="R31" s="53">
        <v>474</v>
      </c>
      <c r="S31" s="53">
        <v>348</v>
      </c>
      <c r="T31" s="53">
        <v>7</v>
      </c>
      <c r="U31" s="53">
        <v>3</v>
      </c>
      <c r="V31" s="53">
        <v>596</v>
      </c>
      <c r="W31" s="53">
        <v>282</v>
      </c>
      <c r="X31" s="53">
        <v>7</v>
      </c>
      <c r="Y31" s="53">
        <v>5</v>
      </c>
      <c r="Z31" s="53">
        <v>105</v>
      </c>
      <c r="AA31" s="53">
        <v>38</v>
      </c>
      <c r="AB31" s="53">
        <v>40</v>
      </c>
      <c r="AC31" s="53">
        <v>22</v>
      </c>
      <c r="AD31" s="53">
        <v>91</v>
      </c>
      <c r="AE31" s="53">
        <v>113</v>
      </c>
      <c r="AF31" s="53">
        <v>88</v>
      </c>
      <c r="AG31" s="53">
        <v>38</v>
      </c>
      <c r="AH31" s="53">
        <v>110</v>
      </c>
      <c r="AI31" s="53">
        <v>55</v>
      </c>
      <c r="AJ31" s="53">
        <v>0</v>
      </c>
      <c r="AK31" s="53">
        <v>3</v>
      </c>
      <c r="AL31" s="53">
        <v>53.33</v>
      </c>
      <c r="AM31" s="53">
        <v>15.38</v>
      </c>
      <c r="AN31" s="53">
        <v>20.350000000000001</v>
      </c>
      <c r="AO31" s="53">
        <v>56</v>
      </c>
      <c r="AP31" s="53">
        <v>14</v>
      </c>
      <c r="AQ31" s="53">
        <v>23</v>
      </c>
    </row>
    <row r="32" spans="2:43" ht="15" x14ac:dyDescent="0.25">
      <c r="B32" s="50" t="s">
        <v>162</v>
      </c>
      <c r="C32" s="51" t="s">
        <v>327</v>
      </c>
      <c r="D32" s="51" t="s">
        <v>163</v>
      </c>
      <c r="E32" s="52">
        <v>100</v>
      </c>
      <c r="F32" s="52">
        <v>100</v>
      </c>
      <c r="G32" s="52">
        <v>0</v>
      </c>
      <c r="H32" s="52">
        <v>0</v>
      </c>
      <c r="I32" s="52">
        <v>90.48</v>
      </c>
      <c r="J32" s="52">
        <v>0</v>
      </c>
      <c r="K32" s="52">
        <v>33.33</v>
      </c>
      <c r="L32" s="52">
        <v>50</v>
      </c>
      <c r="M32" s="52">
        <v>0</v>
      </c>
      <c r="N32" s="52">
        <v>100</v>
      </c>
      <c r="O32" s="52">
        <v>0</v>
      </c>
      <c r="P32" s="53">
        <v>29</v>
      </c>
      <c r="Q32" s="53">
        <v>29</v>
      </c>
      <c r="R32" s="53">
        <v>8</v>
      </c>
      <c r="S32" s="53">
        <v>8</v>
      </c>
      <c r="T32" s="53">
        <v>0</v>
      </c>
      <c r="U32" s="53">
        <v>0</v>
      </c>
      <c r="V32" s="53">
        <v>21</v>
      </c>
      <c r="W32" s="53">
        <v>19</v>
      </c>
      <c r="X32" s="53">
        <v>0</v>
      </c>
      <c r="Y32" s="53">
        <v>1</v>
      </c>
      <c r="Z32" s="53">
        <v>2</v>
      </c>
      <c r="AA32" s="53">
        <v>1</v>
      </c>
      <c r="AB32" s="53">
        <v>2</v>
      </c>
      <c r="AC32" s="53">
        <v>3</v>
      </c>
      <c r="AD32" s="53">
        <v>3</v>
      </c>
      <c r="AE32" s="53">
        <v>4</v>
      </c>
      <c r="AF32" s="53">
        <v>0</v>
      </c>
      <c r="AG32" s="53">
        <v>3</v>
      </c>
      <c r="AH32" s="53">
        <v>4</v>
      </c>
      <c r="AI32" s="53">
        <v>4</v>
      </c>
      <c r="AJ32" s="53">
        <v>0</v>
      </c>
      <c r="AK32" s="53">
        <v>0</v>
      </c>
      <c r="AL32" s="53">
        <v>50</v>
      </c>
      <c r="AM32" s="53">
        <v>33.33</v>
      </c>
      <c r="AN32" s="53">
        <v>50</v>
      </c>
      <c r="AO32" s="53">
        <v>1</v>
      </c>
      <c r="AP32" s="53">
        <v>1</v>
      </c>
      <c r="AQ32" s="53">
        <v>2</v>
      </c>
    </row>
    <row r="33" spans="2:43" ht="15" x14ac:dyDescent="0.25">
      <c r="B33" s="50" t="s">
        <v>164</v>
      </c>
      <c r="C33" s="51" t="s">
        <v>327</v>
      </c>
      <c r="D33" s="51" t="s">
        <v>165</v>
      </c>
      <c r="E33" s="52">
        <v>100</v>
      </c>
      <c r="F33" s="52">
        <v>77.3</v>
      </c>
      <c r="G33" s="52">
        <v>11</v>
      </c>
      <c r="H33" s="52">
        <v>6.01</v>
      </c>
      <c r="I33" s="52">
        <v>63.36</v>
      </c>
      <c r="J33" s="52">
        <v>17.54</v>
      </c>
      <c r="K33" s="52">
        <v>15.34</v>
      </c>
      <c r="L33" s="52">
        <v>62.47</v>
      </c>
      <c r="M33" s="52">
        <v>80.540000000000006</v>
      </c>
      <c r="N33" s="52">
        <v>93.49</v>
      </c>
      <c r="O33" s="52">
        <v>0</v>
      </c>
      <c r="P33" s="53">
        <v>66079</v>
      </c>
      <c r="Q33" s="53">
        <v>66079</v>
      </c>
      <c r="R33" s="53">
        <v>28260</v>
      </c>
      <c r="S33" s="53">
        <v>21845</v>
      </c>
      <c r="T33" s="53">
        <v>423</v>
      </c>
      <c r="U33" s="53">
        <v>231</v>
      </c>
      <c r="V33" s="53">
        <v>37819</v>
      </c>
      <c r="W33" s="53">
        <v>23961</v>
      </c>
      <c r="X33" s="53">
        <v>471</v>
      </c>
      <c r="Y33" s="53">
        <v>412</v>
      </c>
      <c r="Z33" s="53">
        <v>4866</v>
      </c>
      <c r="AA33" s="53">
        <v>3040</v>
      </c>
      <c r="AB33" s="53">
        <v>3846</v>
      </c>
      <c r="AC33" s="53">
        <v>2686</v>
      </c>
      <c r="AD33" s="53">
        <v>5187</v>
      </c>
      <c r="AE33" s="53">
        <v>7589</v>
      </c>
      <c r="AF33" s="53">
        <v>6178</v>
      </c>
      <c r="AG33" s="53">
        <v>4976</v>
      </c>
      <c r="AH33" s="53">
        <v>6732</v>
      </c>
      <c r="AI33" s="53">
        <v>6294</v>
      </c>
      <c r="AJ33" s="53">
        <v>0</v>
      </c>
      <c r="AK33" s="53">
        <v>279</v>
      </c>
      <c r="AL33" s="53">
        <v>79.180000000000007</v>
      </c>
      <c r="AM33" s="53">
        <v>27.92</v>
      </c>
      <c r="AN33" s="53">
        <v>23.65</v>
      </c>
      <c r="AO33" s="53">
        <v>3853</v>
      </c>
      <c r="AP33" s="53">
        <v>1448</v>
      </c>
      <c r="AQ33" s="53">
        <v>1795</v>
      </c>
    </row>
    <row r="34" spans="2:43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</row>
    <row r="35" spans="2:43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</row>
    <row r="36" spans="2:43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</row>
    <row r="37" spans="2:43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</row>
    <row r="38" spans="2:43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</row>
    <row r="39" spans="2:43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</row>
    <row r="40" spans="2:43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</row>
    <row r="41" spans="2:43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</row>
    <row r="42" spans="2:43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</row>
    <row r="43" spans="2:43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</row>
    <row r="44" spans="2:43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</row>
    <row r="45" spans="2:43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</row>
    <row r="46" spans="2:43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</row>
    <row r="47" spans="2:43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</row>
    <row r="48" spans="2:43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</row>
    <row r="49" spans="5:43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</row>
    <row r="50" spans="5:43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</row>
    <row r="51" spans="5:43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</row>
    <row r="52" spans="5:43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</row>
    <row r="53" spans="5:43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</row>
    <row r="54" spans="5:43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</row>
    <row r="55" spans="5:43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</row>
    <row r="56" spans="5:43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</row>
    <row r="57" spans="5:43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5:43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5:43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5:43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5:43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5:43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5:43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5:43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5:43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5:43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5:43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5:43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</row>
    <row r="69" spans="5:43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5:43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5:43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5:43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5:43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</row>
    <row r="74" spans="5:43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</row>
    <row r="75" spans="5:43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</row>
    <row r="76" spans="5:43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</row>
    <row r="77" spans="5:43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</row>
    <row r="78" spans="5:43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</row>
    <row r="79" spans="5:43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</row>
    <row r="80" spans="5:43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</row>
    <row r="81" spans="5:43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</row>
    <row r="82" spans="5:43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</row>
    <row r="83" spans="5:43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</row>
    <row r="84" spans="5:43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</row>
    <row r="85" spans="5:43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</row>
    <row r="86" spans="5:43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</row>
    <row r="87" spans="5:43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</row>
    <row r="88" spans="5:43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</row>
    <row r="89" spans="5:43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</row>
    <row r="90" spans="5:43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</row>
    <row r="91" spans="5:43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</row>
    <row r="92" spans="5:43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</row>
    <row r="93" spans="5:43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</row>
    <row r="94" spans="5:43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</row>
    <row r="95" spans="5:43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</row>
    <row r="96" spans="5:43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</row>
    <row r="97" spans="5:43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</row>
    <row r="98" spans="5:43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</row>
    <row r="99" spans="5:43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</row>
    <row r="100" spans="5:43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</row>
    <row r="101" spans="5:43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</row>
    <row r="102" spans="5:43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</row>
    <row r="103" spans="5:43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</row>
    <row r="104" spans="5:43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</row>
    <row r="105" spans="5:43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</row>
    <row r="106" spans="5:43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</row>
    <row r="107" spans="5:43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</row>
    <row r="108" spans="5:43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</row>
    <row r="109" spans="5:43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</row>
    <row r="110" spans="5:43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</row>
    <row r="111" spans="5:43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</row>
    <row r="112" spans="5:43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</row>
    <row r="113" spans="5:43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</row>
    <row r="114" spans="5:43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</row>
    <row r="115" spans="5:43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</row>
    <row r="116" spans="5:43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</row>
    <row r="117" spans="5:43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</row>
    <row r="118" spans="5:43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</row>
    <row r="119" spans="5:43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</row>
    <row r="120" spans="5:43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</row>
    <row r="121" spans="5:43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</row>
    <row r="122" spans="5:43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</row>
    <row r="123" spans="5:43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</row>
    <row r="124" spans="5:43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</row>
    <row r="125" spans="5:43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97"/>
  <sheetViews>
    <sheetView zoomScaleNormal="100" workbookViewId="0">
      <selection activeCell="I21" sqref="I21"/>
    </sheetView>
  </sheetViews>
  <sheetFormatPr baseColWidth="10" defaultRowHeight="15" x14ac:dyDescent="0.25"/>
  <cols>
    <col min="1" max="1" width="14.85546875" customWidth="1"/>
    <col min="2" max="4" width="15.5703125" customWidth="1"/>
    <col min="5" max="7" width="19.85546875" customWidth="1"/>
    <col min="9" max="9" width="16.7109375" customWidth="1"/>
    <col min="10" max="10" width="17.85546875" customWidth="1"/>
    <col min="11" max="11" width="31.42578125" customWidth="1"/>
    <col min="12" max="13" width="17.85546875" customWidth="1"/>
  </cols>
  <sheetData>
    <row r="1" spans="1:14" ht="14.45" x14ac:dyDescent="0.3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1:14" ht="14.45" x14ac:dyDescent="0.3">
      <c r="A4" s="5" t="s">
        <v>36</v>
      </c>
      <c r="D4" t="s">
        <v>64</v>
      </c>
      <c r="E4" s="24">
        <v>12</v>
      </c>
      <c r="G4" t="s">
        <v>67</v>
      </c>
      <c r="H4">
        <v>0</v>
      </c>
    </row>
    <row r="7" spans="1:14" x14ac:dyDescent="0.25">
      <c r="A7" s="11" t="s">
        <v>38</v>
      </c>
    </row>
    <row r="9" spans="1:14" ht="72" x14ac:dyDescent="0.3">
      <c r="A9" s="3" t="s">
        <v>29</v>
      </c>
      <c r="B9" s="3" t="s">
        <v>3</v>
      </c>
      <c r="C9" s="4" t="s">
        <v>52</v>
      </c>
      <c r="D9" s="3" t="s">
        <v>31</v>
      </c>
      <c r="E9" s="4" t="s">
        <v>69</v>
      </c>
      <c r="F9" s="4" t="s">
        <v>68</v>
      </c>
      <c r="G9" s="4" t="s">
        <v>61</v>
      </c>
      <c r="H9" s="3" t="s">
        <v>32</v>
      </c>
      <c r="I9" s="4" t="s">
        <v>66</v>
      </c>
      <c r="J9" s="15"/>
      <c r="K9" s="20"/>
      <c r="L9" s="4" t="s">
        <v>51</v>
      </c>
      <c r="M9" s="4" t="s">
        <v>54</v>
      </c>
      <c r="N9" s="4" t="s">
        <v>53</v>
      </c>
    </row>
    <row r="10" spans="1:14" ht="14.45" x14ac:dyDescent="0.3">
      <c r="A10" s="9" t="s">
        <v>4</v>
      </c>
      <c r="B10" s="23">
        <v>17825</v>
      </c>
      <c r="C10" s="7">
        <f>95*B10/100</f>
        <v>16933.75</v>
      </c>
      <c r="D10" s="7">
        <f>C10/12</f>
        <v>1411.1458333333333</v>
      </c>
      <c r="E10" s="7">
        <f>D10*$E$4</f>
        <v>16933.75</v>
      </c>
      <c r="F10" s="28">
        <f>'ORIGEN ADOLESCENTE'!Q8</f>
        <v>15733</v>
      </c>
      <c r="G10" s="7">
        <f>F10/$E$4</f>
        <v>1311.0833333333333</v>
      </c>
      <c r="H10" s="6">
        <f>E10-F10</f>
        <v>1200.75</v>
      </c>
      <c r="I10" s="6">
        <f>H10+(D10*$H$4)</f>
        <v>1200.75</v>
      </c>
      <c r="J10" s="19"/>
      <c r="L10">
        <v>32</v>
      </c>
      <c r="M10">
        <v>8</v>
      </c>
      <c r="N10" s="8">
        <f>(I10/M10)/8</f>
        <v>18.76171875</v>
      </c>
    </row>
    <row r="11" spans="1:14" ht="14.45" x14ac:dyDescent="0.3">
      <c r="A11" s="9" t="s">
        <v>5</v>
      </c>
      <c r="B11" s="23">
        <v>4797</v>
      </c>
      <c r="C11" s="7">
        <f t="shared" ref="C11:C35" si="0">95*B11/100</f>
        <v>4557.1499999999996</v>
      </c>
      <c r="D11" s="7">
        <f t="shared" ref="D11:D35" si="1">C11/12</f>
        <v>379.76249999999999</v>
      </c>
      <c r="E11" s="7">
        <f t="shared" ref="E11:E35" si="2">D11*$E$4</f>
        <v>4557.1499999999996</v>
      </c>
      <c r="F11" s="28">
        <f>'ORIGEN ADOLESCENTE'!Q9</f>
        <v>4505</v>
      </c>
      <c r="G11" s="7">
        <f t="shared" ref="G11:G35" si="3">F11/$E$4</f>
        <v>375.41666666666669</v>
      </c>
      <c r="H11" s="6">
        <f t="shared" ref="H11:H35" si="4">E11-F11</f>
        <v>52.149999999999636</v>
      </c>
      <c r="I11" s="6">
        <f t="shared" ref="I11:I35" si="5">H11+(D11*$H$4)</f>
        <v>52.149999999999636</v>
      </c>
      <c r="J11" s="19"/>
      <c r="L11">
        <v>14</v>
      </c>
      <c r="M11">
        <v>4</v>
      </c>
      <c r="N11" s="8">
        <f t="shared" ref="N11:N35" si="6">(I11/L11)/8</f>
        <v>0.46562499999999674</v>
      </c>
    </row>
    <row r="12" spans="1:14" ht="14.45" x14ac:dyDescent="0.3">
      <c r="A12" s="9" t="s">
        <v>6</v>
      </c>
      <c r="B12" s="23">
        <v>6403</v>
      </c>
      <c r="C12" s="7">
        <f t="shared" si="0"/>
        <v>6082.85</v>
      </c>
      <c r="D12" s="7">
        <f t="shared" si="1"/>
        <v>506.9041666666667</v>
      </c>
      <c r="E12" s="7">
        <f t="shared" si="2"/>
        <v>6082.85</v>
      </c>
      <c r="F12" s="28">
        <f>'ORIGEN ADOLESCENTE'!Q10</f>
        <v>5221</v>
      </c>
      <c r="G12" s="7">
        <f t="shared" si="3"/>
        <v>435.08333333333331</v>
      </c>
      <c r="H12" s="6">
        <f>E12-F12</f>
        <v>861.85000000000036</v>
      </c>
      <c r="I12" s="6">
        <f t="shared" si="5"/>
        <v>861.85000000000036</v>
      </c>
      <c r="J12" s="19"/>
      <c r="L12">
        <v>20</v>
      </c>
      <c r="M12">
        <v>4</v>
      </c>
      <c r="N12" s="8">
        <f t="shared" si="6"/>
        <v>5.3865625000000019</v>
      </c>
    </row>
    <row r="13" spans="1:14" ht="14.45" x14ac:dyDescent="0.3">
      <c r="A13" s="9" t="s">
        <v>7</v>
      </c>
      <c r="B13" s="23">
        <v>447</v>
      </c>
      <c r="C13" s="7">
        <f t="shared" si="0"/>
        <v>424.65</v>
      </c>
      <c r="D13" s="7">
        <f t="shared" si="1"/>
        <v>35.387499999999996</v>
      </c>
      <c r="E13" s="7">
        <f t="shared" si="2"/>
        <v>424.65</v>
      </c>
      <c r="F13" s="28">
        <f>'ORIGEN ADOLESCENTE'!Q11</f>
        <v>269</v>
      </c>
      <c r="G13" s="7">
        <f t="shared" si="3"/>
        <v>22.416666666666668</v>
      </c>
      <c r="H13" s="6">
        <f t="shared" si="4"/>
        <v>155.64999999999998</v>
      </c>
      <c r="I13" s="6">
        <f t="shared" si="5"/>
        <v>155.64999999999998</v>
      </c>
      <c r="J13" s="19"/>
      <c r="L13">
        <v>3</v>
      </c>
      <c r="M13">
        <v>1</v>
      </c>
      <c r="N13" s="8">
        <f t="shared" si="6"/>
        <v>6.4854166666666657</v>
      </c>
    </row>
    <row r="14" spans="1:14" ht="14.45" x14ac:dyDescent="0.3">
      <c r="A14" s="9" t="s">
        <v>8</v>
      </c>
      <c r="B14" s="23">
        <v>2924</v>
      </c>
      <c r="C14" s="7">
        <f t="shared" si="0"/>
        <v>2777.8</v>
      </c>
      <c r="D14" s="7">
        <f t="shared" si="1"/>
        <v>231.48333333333335</v>
      </c>
      <c r="E14" s="7">
        <f t="shared" si="2"/>
        <v>2777.8</v>
      </c>
      <c r="F14" s="28">
        <f>'ORIGEN ADOLESCENTE'!Q12</f>
        <v>1466</v>
      </c>
      <c r="G14" s="7">
        <f t="shared" si="3"/>
        <v>122.16666666666667</v>
      </c>
      <c r="H14" s="6">
        <f t="shared" si="4"/>
        <v>1311.8000000000002</v>
      </c>
      <c r="I14" s="6">
        <f t="shared" si="5"/>
        <v>1311.8000000000002</v>
      </c>
      <c r="J14" s="19"/>
      <c r="L14">
        <v>6</v>
      </c>
      <c r="M14">
        <v>2</v>
      </c>
      <c r="N14" s="8">
        <f t="shared" si="6"/>
        <v>27.329166666666669</v>
      </c>
    </row>
    <row r="15" spans="1:14" ht="14.45" x14ac:dyDescent="0.3">
      <c r="A15" s="9" t="s">
        <v>9</v>
      </c>
      <c r="B15" s="23">
        <v>1242</v>
      </c>
      <c r="C15" s="7">
        <f t="shared" si="0"/>
        <v>1179.9000000000001</v>
      </c>
      <c r="D15" s="7">
        <f t="shared" si="1"/>
        <v>98.325000000000003</v>
      </c>
      <c r="E15" s="7">
        <f t="shared" si="2"/>
        <v>1179.9000000000001</v>
      </c>
      <c r="F15" s="28">
        <f>'ORIGEN ADOLESCENTE'!Q13</f>
        <v>901</v>
      </c>
      <c r="G15" s="7">
        <f>F15/$E$4</f>
        <v>75.083333333333329</v>
      </c>
      <c r="H15" s="6">
        <f>E15-F15</f>
        <v>278.90000000000009</v>
      </c>
      <c r="I15" s="6">
        <f>H15+(D15*$H$4)</f>
        <v>278.90000000000009</v>
      </c>
      <c r="J15" s="19"/>
      <c r="L15">
        <v>4</v>
      </c>
      <c r="M15">
        <v>1</v>
      </c>
      <c r="N15" s="8">
        <f t="shared" si="6"/>
        <v>8.7156250000000028</v>
      </c>
    </row>
    <row r="16" spans="1:14" ht="14.45" x14ac:dyDescent="0.3">
      <c r="A16" s="9" t="s">
        <v>10</v>
      </c>
      <c r="B16" s="23">
        <v>3630</v>
      </c>
      <c r="C16" s="7">
        <f t="shared" si="0"/>
        <v>3448.5</v>
      </c>
      <c r="D16" s="7">
        <f t="shared" si="1"/>
        <v>287.375</v>
      </c>
      <c r="E16" s="7">
        <f t="shared" si="2"/>
        <v>3448.5</v>
      </c>
      <c r="F16" s="28">
        <f>'ORIGEN ADOLESCENTE'!Q14</f>
        <v>3120</v>
      </c>
      <c r="G16" s="7">
        <f t="shared" si="3"/>
        <v>260</v>
      </c>
      <c r="H16" s="6">
        <f t="shared" si="4"/>
        <v>328.5</v>
      </c>
      <c r="I16" s="6">
        <f t="shared" si="5"/>
        <v>328.5</v>
      </c>
      <c r="J16" s="19"/>
      <c r="L16">
        <v>10</v>
      </c>
      <c r="M16">
        <v>4</v>
      </c>
      <c r="N16" s="8">
        <f t="shared" si="6"/>
        <v>4.1062500000000002</v>
      </c>
    </row>
    <row r="17" spans="1:14" ht="14.45" x14ac:dyDescent="0.3">
      <c r="A17" s="9" t="s">
        <v>11</v>
      </c>
      <c r="B17" s="23">
        <v>2015</v>
      </c>
      <c r="C17" s="7">
        <f t="shared" si="0"/>
        <v>1914.25</v>
      </c>
      <c r="D17" s="7">
        <f t="shared" si="1"/>
        <v>159.52083333333334</v>
      </c>
      <c r="E17" s="7">
        <f t="shared" si="2"/>
        <v>1914.25</v>
      </c>
      <c r="F17" s="28">
        <f>'ORIGEN ADOLESCENTE'!Q15</f>
        <v>1468</v>
      </c>
      <c r="G17" s="7">
        <f t="shared" si="3"/>
        <v>122.33333333333333</v>
      </c>
      <c r="H17" s="6">
        <f t="shared" si="4"/>
        <v>446.25</v>
      </c>
      <c r="I17" s="6">
        <f t="shared" si="5"/>
        <v>446.25</v>
      </c>
      <c r="J17" s="19"/>
      <c r="L17">
        <v>5</v>
      </c>
      <c r="M17">
        <v>2</v>
      </c>
      <c r="N17" s="8">
        <f t="shared" si="6"/>
        <v>11.15625</v>
      </c>
    </row>
    <row r="18" spans="1:14" ht="14.45" x14ac:dyDescent="0.3">
      <c r="A18" s="9" t="s">
        <v>12</v>
      </c>
      <c r="B18" s="23">
        <v>1244</v>
      </c>
      <c r="C18" s="7">
        <f t="shared" si="0"/>
        <v>1181.8</v>
      </c>
      <c r="D18" s="7">
        <f t="shared" si="1"/>
        <v>98.483333333333334</v>
      </c>
      <c r="E18" s="7">
        <f t="shared" si="2"/>
        <v>1181.8</v>
      </c>
      <c r="F18" s="28">
        <f>'ORIGEN ADOLESCENTE'!Q16</f>
        <v>938</v>
      </c>
      <c r="G18" s="7">
        <f t="shared" si="3"/>
        <v>78.166666666666671</v>
      </c>
      <c r="H18" s="6">
        <f t="shared" si="4"/>
        <v>243.79999999999995</v>
      </c>
      <c r="I18" s="6">
        <f t="shared" si="5"/>
        <v>243.79999999999995</v>
      </c>
      <c r="J18" s="19"/>
      <c r="L18">
        <v>2</v>
      </c>
      <c r="M18">
        <v>1</v>
      </c>
      <c r="N18" s="8">
        <f t="shared" si="6"/>
        <v>15.237499999999997</v>
      </c>
    </row>
    <row r="19" spans="1:14" ht="14.45" x14ac:dyDescent="0.3">
      <c r="A19" s="9" t="s">
        <v>13</v>
      </c>
      <c r="B19" s="23">
        <v>998</v>
      </c>
      <c r="C19" s="7">
        <f t="shared" si="0"/>
        <v>948.1</v>
      </c>
      <c r="D19" s="7">
        <f t="shared" si="1"/>
        <v>79.00833333333334</v>
      </c>
      <c r="E19" s="7">
        <f t="shared" si="2"/>
        <v>948.10000000000014</v>
      </c>
      <c r="F19" s="28">
        <f>'ORIGEN ADOLESCENTE'!Q17</f>
        <v>629</v>
      </c>
      <c r="G19" s="7">
        <f t="shared" si="3"/>
        <v>52.416666666666664</v>
      </c>
      <c r="H19" s="6">
        <f t="shared" si="4"/>
        <v>319.10000000000014</v>
      </c>
      <c r="I19" s="6">
        <f t="shared" si="5"/>
        <v>319.10000000000014</v>
      </c>
      <c r="J19" s="19"/>
      <c r="L19">
        <v>2</v>
      </c>
      <c r="M19">
        <v>1</v>
      </c>
      <c r="N19" s="8">
        <f t="shared" si="6"/>
        <v>19.943750000000009</v>
      </c>
    </row>
    <row r="20" spans="1:14" ht="14.45" x14ac:dyDescent="0.3">
      <c r="A20" s="9" t="s">
        <v>14</v>
      </c>
      <c r="B20" s="23">
        <v>432</v>
      </c>
      <c r="C20" s="7">
        <f t="shared" si="0"/>
        <v>410.4</v>
      </c>
      <c r="D20" s="7">
        <f t="shared" si="1"/>
        <v>34.199999999999996</v>
      </c>
      <c r="E20" s="7">
        <f t="shared" si="2"/>
        <v>410.4</v>
      </c>
      <c r="F20" s="28">
        <f>'ORIGEN ADOLESCENTE'!Q18</f>
        <v>357</v>
      </c>
      <c r="G20" s="7">
        <f t="shared" si="3"/>
        <v>29.75</v>
      </c>
      <c r="H20" s="6">
        <f t="shared" si="4"/>
        <v>53.399999999999977</v>
      </c>
      <c r="I20" s="6">
        <f t="shared" si="5"/>
        <v>53.399999999999977</v>
      </c>
      <c r="J20" s="19"/>
      <c r="L20">
        <v>1</v>
      </c>
      <c r="M20">
        <v>1</v>
      </c>
      <c r="N20" s="8">
        <f t="shared" si="6"/>
        <v>6.6749999999999972</v>
      </c>
    </row>
    <row r="21" spans="1:14" ht="14.45" x14ac:dyDescent="0.3">
      <c r="A21" s="9" t="s">
        <v>15</v>
      </c>
      <c r="B21" s="23">
        <v>423</v>
      </c>
      <c r="C21" s="7">
        <f t="shared" si="0"/>
        <v>401.85</v>
      </c>
      <c r="D21" s="7">
        <f t="shared" si="1"/>
        <v>33.487500000000004</v>
      </c>
      <c r="E21" s="7">
        <f t="shared" si="2"/>
        <v>401.85</v>
      </c>
      <c r="F21" s="28">
        <f>'ORIGEN ADOLESCENTE'!Q19</f>
        <v>411</v>
      </c>
      <c r="G21" s="7">
        <f t="shared" si="3"/>
        <v>34.25</v>
      </c>
      <c r="H21" s="6">
        <f t="shared" si="4"/>
        <v>-9.1499999999999773</v>
      </c>
      <c r="I21" s="6">
        <f t="shared" si="5"/>
        <v>-9.1499999999999773</v>
      </c>
      <c r="J21" s="19"/>
      <c r="L21">
        <v>1</v>
      </c>
      <c r="M21">
        <v>1</v>
      </c>
      <c r="N21" s="8">
        <f t="shared" si="6"/>
        <v>-1.1437499999999972</v>
      </c>
    </row>
    <row r="22" spans="1:14" ht="14.45" x14ac:dyDescent="0.3">
      <c r="A22" s="9" t="s">
        <v>16</v>
      </c>
      <c r="B22" s="23">
        <v>333</v>
      </c>
      <c r="C22" s="7">
        <f t="shared" si="0"/>
        <v>316.35000000000002</v>
      </c>
      <c r="D22" s="7">
        <f t="shared" si="1"/>
        <v>26.362500000000001</v>
      </c>
      <c r="E22" s="7">
        <f t="shared" si="2"/>
        <v>316.35000000000002</v>
      </c>
      <c r="F22" s="28">
        <f>'ORIGEN ADOLESCENTE'!Q20</f>
        <v>294</v>
      </c>
      <c r="G22" s="7">
        <f t="shared" si="3"/>
        <v>24.5</v>
      </c>
      <c r="H22" s="6">
        <f t="shared" si="4"/>
        <v>22.350000000000023</v>
      </c>
      <c r="I22" s="6">
        <f t="shared" si="5"/>
        <v>22.350000000000023</v>
      </c>
      <c r="J22" s="19"/>
      <c r="L22">
        <v>1</v>
      </c>
      <c r="M22">
        <v>1</v>
      </c>
      <c r="N22" s="8">
        <f t="shared" si="6"/>
        <v>2.7937500000000028</v>
      </c>
    </row>
    <row r="23" spans="1:14" ht="14.45" x14ac:dyDescent="0.3">
      <c r="A23" s="9" t="s">
        <v>17</v>
      </c>
      <c r="B23" s="23">
        <v>958</v>
      </c>
      <c r="C23" s="7">
        <f t="shared" si="0"/>
        <v>910.1</v>
      </c>
      <c r="D23" s="7">
        <f t="shared" si="1"/>
        <v>75.841666666666669</v>
      </c>
      <c r="E23" s="7">
        <f t="shared" si="2"/>
        <v>910.1</v>
      </c>
      <c r="F23" s="28">
        <f>'ORIGEN ADOLESCENTE'!Q21</f>
        <v>826</v>
      </c>
      <c r="G23" s="7">
        <f t="shared" si="3"/>
        <v>68.833333333333329</v>
      </c>
      <c r="H23" s="6">
        <f t="shared" si="4"/>
        <v>84.100000000000023</v>
      </c>
      <c r="I23" s="6">
        <f t="shared" si="5"/>
        <v>84.100000000000023</v>
      </c>
      <c r="J23" s="19"/>
      <c r="L23">
        <v>2</v>
      </c>
      <c r="M23">
        <v>1</v>
      </c>
      <c r="N23" s="8">
        <f t="shared" si="6"/>
        <v>5.2562500000000014</v>
      </c>
    </row>
    <row r="24" spans="1:14" ht="14.45" x14ac:dyDescent="0.3">
      <c r="A24" s="9" t="s">
        <v>18</v>
      </c>
      <c r="B24" s="23">
        <v>1951</v>
      </c>
      <c r="C24" s="7">
        <f t="shared" si="0"/>
        <v>1853.45</v>
      </c>
      <c r="D24" s="7">
        <f t="shared" si="1"/>
        <v>154.45416666666668</v>
      </c>
      <c r="E24" s="7">
        <f t="shared" si="2"/>
        <v>1853.4500000000003</v>
      </c>
      <c r="F24" s="28">
        <f>'ORIGEN ADOLESCENTE'!Q22</f>
        <v>1490</v>
      </c>
      <c r="G24" s="7">
        <f t="shared" si="3"/>
        <v>124.16666666666667</v>
      </c>
      <c r="H24" s="6">
        <f t="shared" si="4"/>
        <v>363.45000000000027</v>
      </c>
      <c r="I24" s="6">
        <f t="shared" si="5"/>
        <v>363.45000000000027</v>
      </c>
      <c r="J24" s="19"/>
      <c r="L24">
        <v>4</v>
      </c>
      <c r="M24">
        <v>2</v>
      </c>
      <c r="N24" s="8">
        <f t="shared" si="6"/>
        <v>11.357812500000009</v>
      </c>
    </row>
    <row r="25" spans="1:14" ht="14.45" x14ac:dyDescent="0.3">
      <c r="A25" s="9" t="s">
        <v>19</v>
      </c>
      <c r="B25" s="23">
        <v>1374</v>
      </c>
      <c r="C25" s="7">
        <f t="shared" si="0"/>
        <v>1305.3</v>
      </c>
      <c r="D25" s="7">
        <f t="shared" si="1"/>
        <v>108.77499999999999</v>
      </c>
      <c r="E25" s="7">
        <f t="shared" si="2"/>
        <v>1305.3</v>
      </c>
      <c r="F25" s="28">
        <f>'ORIGEN ADOLESCENTE'!Q23</f>
        <v>802</v>
      </c>
      <c r="G25" s="7">
        <f t="shared" si="3"/>
        <v>66.833333333333329</v>
      </c>
      <c r="H25" s="6">
        <f t="shared" si="4"/>
        <v>503.29999999999995</v>
      </c>
      <c r="I25" s="6">
        <f t="shared" si="5"/>
        <v>503.29999999999995</v>
      </c>
      <c r="J25" s="19"/>
      <c r="L25">
        <v>3</v>
      </c>
      <c r="M25">
        <v>1</v>
      </c>
      <c r="N25" s="8">
        <f t="shared" si="6"/>
        <v>20.970833333333331</v>
      </c>
    </row>
    <row r="26" spans="1:14" ht="14.45" x14ac:dyDescent="0.3">
      <c r="A26" s="9" t="s">
        <v>20</v>
      </c>
      <c r="B26" s="23">
        <v>1321</v>
      </c>
      <c r="C26" s="7">
        <f t="shared" si="0"/>
        <v>1254.95</v>
      </c>
      <c r="D26" s="7">
        <f t="shared" si="1"/>
        <v>104.57916666666667</v>
      </c>
      <c r="E26" s="7">
        <f t="shared" si="2"/>
        <v>1254.95</v>
      </c>
      <c r="F26" s="28">
        <f>'ORIGEN ADOLESCENTE'!Q24</f>
        <v>993</v>
      </c>
      <c r="G26" s="7">
        <f t="shared" si="3"/>
        <v>82.75</v>
      </c>
      <c r="H26" s="6">
        <f t="shared" si="4"/>
        <v>261.95000000000005</v>
      </c>
      <c r="I26" s="6">
        <f t="shared" si="5"/>
        <v>261.95000000000005</v>
      </c>
      <c r="J26" s="19"/>
      <c r="L26">
        <v>2</v>
      </c>
      <c r="M26">
        <v>1</v>
      </c>
      <c r="N26" s="8">
        <f t="shared" si="6"/>
        <v>16.371875000000003</v>
      </c>
    </row>
    <row r="27" spans="1:14" ht="14.45" x14ac:dyDescent="0.3">
      <c r="A27" s="9" t="s">
        <v>21</v>
      </c>
      <c r="B27" s="23">
        <v>7391</v>
      </c>
      <c r="C27" s="7">
        <f t="shared" si="0"/>
        <v>7021.45</v>
      </c>
      <c r="D27" s="7">
        <f t="shared" si="1"/>
        <v>585.12083333333328</v>
      </c>
      <c r="E27" s="7">
        <f t="shared" si="2"/>
        <v>7021.4499999999989</v>
      </c>
      <c r="F27" s="28">
        <f>'ORIGEN ADOLESCENTE'!Q25</f>
        <v>4089</v>
      </c>
      <c r="G27" s="7">
        <f t="shared" si="3"/>
        <v>340.75</v>
      </c>
      <c r="H27" s="6">
        <f t="shared" si="4"/>
        <v>2932.4499999999989</v>
      </c>
      <c r="I27" s="6">
        <f t="shared" si="5"/>
        <v>2932.4499999999989</v>
      </c>
      <c r="J27" s="19"/>
      <c r="L27">
        <v>10</v>
      </c>
      <c r="M27">
        <v>10</v>
      </c>
      <c r="N27" s="8">
        <f t="shared" si="6"/>
        <v>36.655624999999986</v>
      </c>
    </row>
    <row r="28" spans="1:14" ht="14.45" x14ac:dyDescent="0.3">
      <c r="A28" s="9" t="s">
        <v>22</v>
      </c>
      <c r="B28" s="23">
        <v>8436</v>
      </c>
      <c r="C28" s="7">
        <f t="shared" si="0"/>
        <v>8014.2</v>
      </c>
      <c r="D28" s="7">
        <f t="shared" si="1"/>
        <v>667.85</v>
      </c>
      <c r="E28" s="7">
        <f t="shared" si="2"/>
        <v>8014.2000000000007</v>
      </c>
      <c r="F28" s="28">
        <f>'ORIGEN ADOLESCENTE'!Q26</f>
        <v>5235</v>
      </c>
      <c r="G28" s="7">
        <f t="shared" si="3"/>
        <v>436.25</v>
      </c>
      <c r="H28" s="6">
        <f t="shared" si="4"/>
        <v>2779.2000000000007</v>
      </c>
      <c r="I28" s="6">
        <f t="shared" si="5"/>
        <v>2779.2000000000007</v>
      </c>
      <c r="J28" s="19"/>
      <c r="L28">
        <v>10</v>
      </c>
      <c r="M28">
        <v>10</v>
      </c>
      <c r="N28" s="8">
        <f t="shared" si="6"/>
        <v>34.740000000000009</v>
      </c>
    </row>
    <row r="29" spans="1:14" ht="14.45" x14ac:dyDescent="0.3">
      <c r="A29" s="9" t="s">
        <v>23</v>
      </c>
      <c r="B29" s="23">
        <v>1664</v>
      </c>
      <c r="C29" s="7">
        <f t="shared" si="0"/>
        <v>1580.8</v>
      </c>
      <c r="D29" s="7">
        <f t="shared" si="1"/>
        <v>131.73333333333332</v>
      </c>
      <c r="E29" s="7">
        <f t="shared" si="2"/>
        <v>1580.7999999999997</v>
      </c>
      <c r="F29" s="28">
        <f>'ORIGEN ADOLESCENTE'!Q27</f>
        <v>868</v>
      </c>
      <c r="G29" s="7">
        <f t="shared" si="3"/>
        <v>72.333333333333329</v>
      </c>
      <c r="H29" s="6">
        <f t="shared" si="4"/>
        <v>712.79999999999973</v>
      </c>
      <c r="I29" s="6">
        <f t="shared" si="5"/>
        <v>712.79999999999973</v>
      </c>
      <c r="J29" s="19"/>
      <c r="L29">
        <v>3</v>
      </c>
      <c r="M29">
        <v>2</v>
      </c>
      <c r="N29" s="8">
        <f t="shared" si="6"/>
        <v>29.699999999999989</v>
      </c>
    </row>
    <row r="30" spans="1:14" ht="14.45" x14ac:dyDescent="0.3">
      <c r="A30" s="9" t="s">
        <v>24</v>
      </c>
      <c r="B30" s="23">
        <v>1742</v>
      </c>
      <c r="C30" s="7">
        <f t="shared" si="0"/>
        <v>1654.9</v>
      </c>
      <c r="D30" s="7">
        <f t="shared" si="1"/>
        <v>137.90833333333333</v>
      </c>
      <c r="E30" s="7">
        <f t="shared" si="2"/>
        <v>1654.9</v>
      </c>
      <c r="F30" s="28">
        <f>'ORIGEN ADOLESCENTE'!Q28</f>
        <v>517</v>
      </c>
      <c r="G30" s="7">
        <f t="shared" si="3"/>
        <v>43.083333333333336</v>
      </c>
      <c r="H30" s="6">
        <f t="shared" si="4"/>
        <v>1137.9000000000001</v>
      </c>
      <c r="I30" s="6">
        <f t="shared" si="5"/>
        <v>1137.9000000000001</v>
      </c>
      <c r="J30" s="19"/>
      <c r="L30">
        <v>2</v>
      </c>
      <c r="M30">
        <v>2</v>
      </c>
      <c r="N30" s="8">
        <f t="shared" si="6"/>
        <v>71.118750000000006</v>
      </c>
    </row>
    <row r="31" spans="1:14" ht="14.45" x14ac:dyDescent="0.3">
      <c r="A31" s="9" t="s">
        <v>25</v>
      </c>
      <c r="B31" s="23">
        <v>807</v>
      </c>
      <c r="C31" s="7">
        <f t="shared" si="0"/>
        <v>766.65</v>
      </c>
      <c r="D31" s="7">
        <f t="shared" si="1"/>
        <v>63.887499999999996</v>
      </c>
      <c r="E31" s="7">
        <f t="shared" si="2"/>
        <v>766.65</v>
      </c>
      <c r="F31" s="28">
        <f>'ORIGEN ADOLESCENTE'!Q29</f>
        <v>582</v>
      </c>
      <c r="G31" s="7">
        <f t="shared" si="3"/>
        <v>48.5</v>
      </c>
      <c r="H31" s="6">
        <f t="shared" si="4"/>
        <v>184.64999999999998</v>
      </c>
      <c r="I31" s="6">
        <f t="shared" si="5"/>
        <v>184.64999999999998</v>
      </c>
      <c r="J31" s="19"/>
      <c r="L31">
        <v>4</v>
      </c>
      <c r="M31">
        <v>2</v>
      </c>
      <c r="N31" s="8">
        <f t="shared" si="6"/>
        <v>5.7703124999999993</v>
      </c>
    </row>
    <row r="32" spans="1:14" ht="14.45" x14ac:dyDescent="0.3">
      <c r="A32" s="9" t="s">
        <v>26</v>
      </c>
      <c r="B32" s="23">
        <v>3678</v>
      </c>
      <c r="C32" s="7">
        <f t="shared" si="0"/>
        <v>3494.1</v>
      </c>
      <c r="D32" s="7">
        <f t="shared" si="1"/>
        <v>291.17500000000001</v>
      </c>
      <c r="E32" s="7">
        <f t="shared" si="2"/>
        <v>3494.1000000000004</v>
      </c>
      <c r="F32" s="28">
        <f>'ORIGEN ADOLESCENTE'!Q30</f>
        <v>3338</v>
      </c>
      <c r="G32" s="7">
        <f t="shared" si="3"/>
        <v>278.16666666666669</v>
      </c>
      <c r="H32" s="6">
        <f t="shared" si="4"/>
        <v>156.10000000000036</v>
      </c>
      <c r="I32" s="6">
        <f t="shared" si="5"/>
        <v>156.10000000000036</v>
      </c>
      <c r="J32" s="19"/>
      <c r="L32">
        <v>6</v>
      </c>
      <c r="M32">
        <v>4</v>
      </c>
      <c r="N32" s="8">
        <f t="shared" si="6"/>
        <v>3.2520833333333408</v>
      </c>
    </row>
    <row r="33" spans="1:14" ht="14.45" x14ac:dyDescent="0.3">
      <c r="A33" s="9" t="s">
        <v>27</v>
      </c>
      <c r="B33" s="23">
        <v>1137</v>
      </c>
      <c r="C33" s="7">
        <f t="shared" si="0"/>
        <v>1080.1500000000001</v>
      </c>
      <c r="D33" s="7">
        <f t="shared" si="1"/>
        <v>90.012500000000003</v>
      </c>
      <c r="E33" s="7">
        <f t="shared" si="2"/>
        <v>1080.1500000000001</v>
      </c>
      <c r="F33" s="28">
        <f>'ORIGEN ADOLESCENTE'!Q31</f>
        <v>993</v>
      </c>
      <c r="G33" s="7">
        <f t="shared" si="3"/>
        <v>82.75</v>
      </c>
      <c r="H33" s="6">
        <f t="shared" si="4"/>
        <v>87.150000000000091</v>
      </c>
      <c r="I33" s="6">
        <f t="shared" si="5"/>
        <v>87.150000000000091</v>
      </c>
      <c r="J33" s="19"/>
      <c r="L33">
        <v>2</v>
      </c>
      <c r="M33">
        <v>1</v>
      </c>
      <c r="N33" s="8">
        <f t="shared" si="6"/>
        <v>5.4468750000000057</v>
      </c>
    </row>
    <row r="34" spans="1:14" ht="14.45" x14ac:dyDescent="0.3">
      <c r="A34" s="9" t="s">
        <v>28</v>
      </c>
      <c r="B34" s="23">
        <v>95</v>
      </c>
      <c r="C34" s="7">
        <f t="shared" si="0"/>
        <v>90.25</v>
      </c>
      <c r="D34" s="7">
        <f t="shared" si="1"/>
        <v>7.520833333333333</v>
      </c>
      <c r="E34" s="7">
        <f t="shared" si="2"/>
        <v>90.25</v>
      </c>
      <c r="F34" s="28">
        <f>'ORIGEN ADOLESCENTE'!Q32</f>
        <v>73</v>
      </c>
      <c r="G34" s="7">
        <f t="shared" si="3"/>
        <v>6.083333333333333</v>
      </c>
      <c r="H34" s="6">
        <f t="shared" si="4"/>
        <v>17.25</v>
      </c>
      <c r="I34" s="6">
        <f t="shared" si="5"/>
        <v>17.25</v>
      </c>
      <c r="J34" s="19"/>
      <c r="L34">
        <v>1</v>
      </c>
      <c r="M34">
        <v>1</v>
      </c>
      <c r="N34" s="8">
        <f t="shared" si="6"/>
        <v>2.15625</v>
      </c>
    </row>
    <row r="35" spans="1:14" ht="14.45" x14ac:dyDescent="0.3">
      <c r="A35" s="9" t="s">
        <v>30</v>
      </c>
      <c r="B35" s="23">
        <v>73267</v>
      </c>
      <c r="C35" s="7">
        <f t="shared" si="0"/>
        <v>69603.649999999994</v>
      </c>
      <c r="D35" s="7">
        <f t="shared" si="1"/>
        <v>5800.3041666666659</v>
      </c>
      <c r="E35" s="7">
        <f t="shared" si="2"/>
        <v>69603.649999999994</v>
      </c>
      <c r="F35" s="28">
        <f>'ORIGEN ADOLESCENTE'!Q33</f>
        <v>55118</v>
      </c>
      <c r="G35" s="7">
        <f t="shared" si="3"/>
        <v>4593.166666666667</v>
      </c>
      <c r="H35" s="6">
        <f t="shared" si="4"/>
        <v>14485.649999999994</v>
      </c>
      <c r="I35" s="6">
        <f t="shared" si="5"/>
        <v>14485.649999999994</v>
      </c>
      <c r="J35" s="19"/>
      <c r="L35">
        <v>150</v>
      </c>
      <c r="M35">
        <v>68</v>
      </c>
      <c r="N35" s="8">
        <f t="shared" si="6"/>
        <v>12.071374999999994</v>
      </c>
    </row>
    <row r="36" spans="1:14" ht="14.45" x14ac:dyDescent="0.3">
      <c r="J36" s="8"/>
    </row>
    <row r="38" spans="1:14" ht="14.45" x14ac:dyDescent="0.3">
      <c r="A38" s="11" t="s">
        <v>37</v>
      </c>
    </row>
    <row r="40" spans="1:14" ht="72" x14ac:dyDescent="0.3">
      <c r="A40" s="3" t="s">
        <v>29</v>
      </c>
      <c r="B40" s="3" t="s">
        <v>3</v>
      </c>
      <c r="C40" s="4" t="s">
        <v>62</v>
      </c>
      <c r="D40" s="3" t="s">
        <v>31</v>
      </c>
      <c r="E40" s="4" t="s">
        <v>69</v>
      </c>
      <c r="F40" s="4" t="s">
        <v>68</v>
      </c>
      <c r="G40" s="4" t="s">
        <v>61</v>
      </c>
      <c r="H40" s="3" t="s">
        <v>32</v>
      </c>
      <c r="I40" s="4" t="s">
        <v>66</v>
      </c>
      <c r="J40" s="15"/>
      <c r="L40" s="4" t="s">
        <v>51</v>
      </c>
      <c r="M40" s="4" t="s">
        <v>54</v>
      </c>
      <c r="N40" s="4" t="s">
        <v>53</v>
      </c>
    </row>
    <row r="41" spans="1:14" ht="14.45" x14ac:dyDescent="0.3">
      <c r="A41" s="9" t="s">
        <v>4</v>
      </c>
      <c r="B41" s="23">
        <v>6639</v>
      </c>
      <c r="C41" s="7">
        <f>60*B41/100</f>
        <v>3983.4</v>
      </c>
      <c r="D41" s="7">
        <f>C41/12</f>
        <v>331.95</v>
      </c>
      <c r="E41" s="7">
        <f>D41*$E$4</f>
        <v>3983.3999999999996</v>
      </c>
      <c r="F41" s="28">
        <f>'ORIGEN ADOLESCENTE'!Z8</f>
        <v>7639</v>
      </c>
      <c r="G41" s="7">
        <f>F41/$E$4</f>
        <v>636.58333333333337</v>
      </c>
      <c r="H41" s="6">
        <f>E41-F41</f>
        <v>-3655.6000000000004</v>
      </c>
      <c r="I41" s="6">
        <f>H41+(D41*$H$4)</f>
        <v>-3655.6000000000004</v>
      </c>
      <c r="J41" s="19"/>
      <c r="L41">
        <v>32</v>
      </c>
      <c r="M41">
        <v>8</v>
      </c>
      <c r="N41" s="8">
        <f>(I41/M41)/8</f>
        <v>-57.118750000000006</v>
      </c>
    </row>
    <row r="42" spans="1:14" ht="14.45" x14ac:dyDescent="0.3">
      <c r="A42" s="9" t="s">
        <v>5</v>
      </c>
      <c r="B42" s="23">
        <v>1746</v>
      </c>
      <c r="C42" s="7">
        <f t="shared" ref="C42:C66" si="7">60*B42/100</f>
        <v>1047.5999999999999</v>
      </c>
      <c r="D42" s="7">
        <f t="shared" ref="D42:D66" si="8">C42/12</f>
        <v>87.3</v>
      </c>
      <c r="E42" s="7">
        <f t="shared" ref="E42:E66" si="9">D42*$E$4</f>
        <v>1047.5999999999999</v>
      </c>
      <c r="F42" s="28">
        <f>'ORIGEN ADOLESCENTE'!Z9</f>
        <v>1833</v>
      </c>
      <c r="G42" s="7">
        <f t="shared" ref="G42:G66" si="10">F42/$E$4</f>
        <v>152.75</v>
      </c>
      <c r="H42" s="6">
        <f t="shared" ref="H42:H66" si="11">E42-F42</f>
        <v>-785.40000000000009</v>
      </c>
      <c r="I42" s="6">
        <f t="shared" ref="I42:I66" si="12">H42+(D42*$H$4)</f>
        <v>-785.40000000000009</v>
      </c>
      <c r="J42" s="19"/>
      <c r="L42">
        <v>14</v>
      </c>
      <c r="M42">
        <v>4</v>
      </c>
      <c r="N42" s="8">
        <f t="shared" ref="N42:N66" si="13">(I42/L42)/8</f>
        <v>-7.0125000000000011</v>
      </c>
    </row>
    <row r="43" spans="1:14" ht="14.45" x14ac:dyDescent="0.3">
      <c r="A43" s="9" t="s">
        <v>6</v>
      </c>
      <c r="B43" s="23">
        <v>2358</v>
      </c>
      <c r="C43" s="7">
        <f t="shared" si="7"/>
        <v>1414.8</v>
      </c>
      <c r="D43" s="7">
        <f t="shared" si="8"/>
        <v>117.89999999999999</v>
      </c>
      <c r="E43" s="7">
        <f t="shared" si="9"/>
        <v>1414.8</v>
      </c>
      <c r="F43" s="28">
        <f>'ORIGEN ADOLESCENTE'!Z10</f>
        <v>3318</v>
      </c>
      <c r="G43" s="7">
        <f t="shared" si="10"/>
        <v>276.5</v>
      </c>
      <c r="H43" s="6">
        <f t="shared" si="11"/>
        <v>-1903.2</v>
      </c>
      <c r="I43" s="6">
        <f t="shared" si="12"/>
        <v>-1903.2</v>
      </c>
      <c r="J43" s="19"/>
      <c r="L43">
        <v>20</v>
      </c>
      <c r="M43">
        <v>4</v>
      </c>
      <c r="N43" s="8">
        <f t="shared" si="13"/>
        <v>-11.895</v>
      </c>
    </row>
    <row r="44" spans="1:14" ht="14.45" x14ac:dyDescent="0.3">
      <c r="A44" s="9" t="s">
        <v>7</v>
      </c>
      <c r="B44" s="23">
        <v>153</v>
      </c>
      <c r="C44" s="7">
        <f t="shared" si="7"/>
        <v>91.8</v>
      </c>
      <c r="D44" s="7">
        <f t="shared" si="8"/>
        <v>7.6499999999999995</v>
      </c>
      <c r="E44" s="7">
        <f t="shared" si="9"/>
        <v>91.8</v>
      </c>
      <c r="F44" s="28">
        <f>'ORIGEN ADOLESCENTE'!Z11</f>
        <v>82</v>
      </c>
      <c r="G44" s="7">
        <f t="shared" si="10"/>
        <v>6.833333333333333</v>
      </c>
      <c r="H44" s="6">
        <f t="shared" si="11"/>
        <v>9.7999999999999972</v>
      </c>
      <c r="I44" s="6">
        <f t="shared" si="12"/>
        <v>9.7999999999999972</v>
      </c>
      <c r="J44" s="19"/>
      <c r="L44">
        <v>3</v>
      </c>
      <c r="M44">
        <v>1</v>
      </c>
      <c r="N44" s="8">
        <f t="shared" si="13"/>
        <v>0.40833333333333321</v>
      </c>
    </row>
    <row r="45" spans="1:14" ht="14.45" x14ac:dyDescent="0.3">
      <c r="A45" s="9" t="s">
        <v>8</v>
      </c>
      <c r="B45" s="23">
        <v>1827</v>
      </c>
      <c r="C45" s="7">
        <f t="shared" si="7"/>
        <v>1096.2</v>
      </c>
      <c r="D45" s="7">
        <f t="shared" si="8"/>
        <v>91.350000000000009</v>
      </c>
      <c r="E45" s="7">
        <f t="shared" si="9"/>
        <v>1096.2</v>
      </c>
      <c r="F45" s="28">
        <f>'ORIGEN ADOLESCENTE'!Z12</f>
        <v>751</v>
      </c>
      <c r="G45" s="7">
        <f t="shared" si="10"/>
        <v>62.583333333333336</v>
      </c>
      <c r="H45" s="6">
        <f t="shared" si="11"/>
        <v>345.20000000000005</v>
      </c>
      <c r="I45" s="6">
        <f t="shared" si="12"/>
        <v>345.20000000000005</v>
      </c>
      <c r="J45" s="19"/>
      <c r="L45">
        <v>6</v>
      </c>
      <c r="M45">
        <v>2</v>
      </c>
      <c r="N45" s="8">
        <f t="shared" si="13"/>
        <v>7.1916666666666673</v>
      </c>
    </row>
    <row r="46" spans="1:14" ht="14.45" x14ac:dyDescent="0.3">
      <c r="A46" s="9" t="s">
        <v>9</v>
      </c>
      <c r="B46" s="23">
        <v>549</v>
      </c>
      <c r="C46" s="7">
        <f t="shared" si="7"/>
        <v>329.4</v>
      </c>
      <c r="D46" s="7">
        <f t="shared" si="8"/>
        <v>27.45</v>
      </c>
      <c r="E46" s="7">
        <f t="shared" si="9"/>
        <v>329.4</v>
      </c>
      <c r="F46" s="28">
        <f>'ORIGEN ADOLESCENTE'!Z13</f>
        <v>462</v>
      </c>
      <c r="G46" s="7">
        <f t="shared" si="10"/>
        <v>38.5</v>
      </c>
      <c r="H46" s="6">
        <f t="shared" si="11"/>
        <v>-132.60000000000002</v>
      </c>
      <c r="I46" s="6">
        <f t="shared" si="12"/>
        <v>-132.60000000000002</v>
      </c>
      <c r="J46" s="19"/>
      <c r="L46">
        <v>4</v>
      </c>
      <c r="M46">
        <v>1</v>
      </c>
      <c r="N46" s="8">
        <f t="shared" si="13"/>
        <v>-4.1437500000000007</v>
      </c>
    </row>
    <row r="47" spans="1:14" ht="14.45" x14ac:dyDescent="0.3">
      <c r="A47" s="9" t="s">
        <v>10</v>
      </c>
      <c r="B47" s="23">
        <v>1750</v>
      </c>
      <c r="C47" s="7">
        <f t="shared" si="7"/>
        <v>1050</v>
      </c>
      <c r="D47" s="7">
        <f t="shared" si="8"/>
        <v>87.5</v>
      </c>
      <c r="E47" s="7">
        <f t="shared" si="9"/>
        <v>1050</v>
      </c>
      <c r="F47" s="28">
        <f>'ORIGEN ADOLESCENTE'!Z14</f>
        <v>1526</v>
      </c>
      <c r="G47" s="7">
        <f t="shared" si="10"/>
        <v>127.16666666666667</v>
      </c>
      <c r="H47" s="6">
        <f t="shared" si="11"/>
        <v>-476</v>
      </c>
      <c r="I47" s="6">
        <f t="shared" si="12"/>
        <v>-476</v>
      </c>
      <c r="J47" s="19"/>
      <c r="L47">
        <v>10</v>
      </c>
      <c r="M47">
        <v>4</v>
      </c>
      <c r="N47" s="8">
        <f t="shared" si="13"/>
        <v>-5.95</v>
      </c>
    </row>
    <row r="48" spans="1:14" ht="14.45" x14ac:dyDescent="0.3">
      <c r="A48" s="9" t="s">
        <v>11</v>
      </c>
      <c r="B48" s="23">
        <v>904</v>
      </c>
      <c r="C48" s="7">
        <f t="shared" si="7"/>
        <v>542.4</v>
      </c>
      <c r="D48" s="7">
        <f t="shared" si="8"/>
        <v>45.199999999999996</v>
      </c>
      <c r="E48" s="7">
        <f t="shared" si="9"/>
        <v>542.4</v>
      </c>
      <c r="F48" s="28">
        <f>'ORIGEN ADOLESCENTE'!Z15</f>
        <v>703</v>
      </c>
      <c r="G48" s="7">
        <f t="shared" si="10"/>
        <v>58.583333333333336</v>
      </c>
      <c r="H48" s="6">
        <f t="shared" si="11"/>
        <v>-160.60000000000002</v>
      </c>
      <c r="I48" s="6">
        <f t="shared" si="12"/>
        <v>-160.60000000000002</v>
      </c>
      <c r="J48" s="19"/>
      <c r="L48">
        <v>5</v>
      </c>
      <c r="M48">
        <v>2</v>
      </c>
      <c r="N48" s="8">
        <f t="shared" si="13"/>
        <v>-4.0150000000000006</v>
      </c>
    </row>
    <row r="49" spans="1:14" ht="14.45" x14ac:dyDescent="0.3">
      <c r="A49" s="9" t="s">
        <v>12</v>
      </c>
      <c r="B49" s="23">
        <v>716</v>
      </c>
      <c r="C49" s="7">
        <f t="shared" si="7"/>
        <v>429.6</v>
      </c>
      <c r="D49" s="7">
        <f t="shared" si="8"/>
        <v>35.800000000000004</v>
      </c>
      <c r="E49" s="7">
        <f t="shared" si="9"/>
        <v>429.6</v>
      </c>
      <c r="F49" s="28">
        <f>'ORIGEN ADOLESCENTE'!Z16</f>
        <v>408</v>
      </c>
      <c r="G49" s="7">
        <f t="shared" si="10"/>
        <v>34</v>
      </c>
      <c r="H49" s="6">
        <f t="shared" si="11"/>
        <v>21.600000000000023</v>
      </c>
      <c r="I49" s="6">
        <f t="shared" si="12"/>
        <v>21.600000000000023</v>
      </c>
      <c r="J49" s="19"/>
      <c r="L49">
        <v>2</v>
      </c>
      <c r="M49">
        <v>1</v>
      </c>
      <c r="N49" s="8">
        <f t="shared" si="13"/>
        <v>1.3500000000000014</v>
      </c>
    </row>
    <row r="50" spans="1:14" ht="14.45" x14ac:dyDescent="0.3">
      <c r="A50" s="9" t="s">
        <v>13</v>
      </c>
      <c r="B50" s="23">
        <v>448</v>
      </c>
      <c r="C50" s="7">
        <f t="shared" si="7"/>
        <v>268.8</v>
      </c>
      <c r="D50" s="7">
        <f t="shared" si="8"/>
        <v>22.400000000000002</v>
      </c>
      <c r="E50" s="7">
        <f t="shared" si="9"/>
        <v>268.8</v>
      </c>
      <c r="F50" s="28">
        <f>'ORIGEN ADOLESCENTE'!Z17</f>
        <v>266</v>
      </c>
      <c r="G50" s="7">
        <f t="shared" si="10"/>
        <v>22.166666666666668</v>
      </c>
      <c r="H50" s="6">
        <f t="shared" si="11"/>
        <v>2.8000000000000114</v>
      </c>
      <c r="I50" s="6">
        <f t="shared" si="12"/>
        <v>2.8000000000000114</v>
      </c>
      <c r="J50" s="19"/>
      <c r="L50">
        <v>2</v>
      </c>
      <c r="M50">
        <v>1</v>
      </c>
      <c r="N50" s="8">
        <f t="shared" si="13"/>
        <v>0.17500000000000071</v>
      </c>
    </row>
    <row r="51" spans="1:14" x14ac:dyDescent="0.25">
      <c r="A51" s="9" t="s">
        <v>14</v>
      </c>
      <c r="B51" s="23">
        <v>204</v>
      </c>
      <c r="C51" s="7">
        <f t="shared" si="7"/>
        <v>122.4</v>
      </c>
      <c r="D51" s="7">
        <f t="shared" si="8"/>
        <v>10.200000000000001</v>
      </c>
      <c r="E51" s="7">
        <f t="shared" si="9"/>
        <v>122.4</v>
      </c>
      <c r="F51" s="28">
        <f>'ORIGEN ADOLESCENTE'!Z18</f>
        <v>150</v>
      </c>
      <c r="G51" s="7">
        <f t="shared" si="10"/>
        <v>12.5</v>
      </c>
      <c r="H51" s="6">
        <f t="shared" si="11"/>
        <v>-27.599999999999994</v>
      </c>
      <c r="I51" s="6">
        <f t="shared" si="12"/>
        <v>-27.599999999999994</v>
      </c>
      <c r="J51" s="19"/>
      <c r="L51">
        <v>1</v>
      </c>
      <c r="M51">
        <v>1</v>
      </c>
      <c r="N51" s="8">
        <f t="shared" si="13"/>
        <v>-3.4499999999999993</v>
      </c>
    </row>
    <row r="52" spans="1:14" x14ac:dyDescent="0.25">
      <c r="A52" s="9" t="s">
        <v>15</v>
      </c>
      <c r="B52" s="23">
        <v>239</v>
      </c>
      <c r="C52" s="7">
        <f t="shared" si="7"/>
        <v>143.4</v>
      </c>
      <c r="D52" s="7">
        <f t="shared" si="8"/>
        <v>11.950000000000001</v>
      </c>
      <c r="E52" s="7">
        <f t="shared" si="9"/>
        <v>143.4</v>
      </c>
      <c r="F52" s="28">
        <f>'ORIGEN ADOLESCENTE'!Z19</f>
        <v>185</v>
      </c>
      <c r="G52" s="7">
        <f t="shared" si="10"/>
        <v>15.416666666666666</v>
      </c>
      <c r="H52" s="6">
        <f t="shared" si="11"/>
        <v>-41.599999999999994</v>
      </c>
      <c r="I52" s="6">
        <f t="shared" si="12"/>
        <v>-41.599999999999994</v>
      </c>
      <c r="J52" s="19"/>
      <c r="L52">
        <v>1</v>
      </c>
      <c r="M52">
        <v>1</v>
      </c>
      <c r="N52" s="8">
        <f t="shared" si="13"/>
        <v>-5.1999999999999993</v>
      </c>
    </row>
    <row r="53" spans="1:14" x14ac:dyDescent="0.25">
      <c r="A53" s="9" t="s">
        <v>16</v>
      </c>
      <c r="B53" s="23">
        <v>169</v>
      </c>
      <c r="C53" s="7">
        <f t="shared" si="7"/>
        <v>101.4</v>
      </c>
      <c r="D53" s="7">
        <f t="shared" si="8"/>
        <v>8.4500000000000011</v>
      </c>
      <c r="E53" s="7">
        <f t="shared" si="9"/>
        <v>101.4</v>
      </c>
      <c r="F53" s="28">
        <f>'ORIGEN ADOLESCENTE'!Z20</f>
        <v>123</v>
      </c>
      <c r="G53" s="7">
        <f t="shared" si="10"/>
        <v>10.25</v>
      </c>
      <c r="H53" s="6">
        <f t="shared" si="11"/>
        <v>-21.599999999999994</v>
      </c>
      <c r="I53" s="6">
        <f t="shared" si="12"/>
        <v>-21.599999999999994</v>
      </c>
      <c r="J53" s="19"/>
      <c r="L53">
        <v>1</v>
      </c>
      <c r="M53">
        <v>1</v>
      </c>
      <c r="N53" s="8">
        <f t="shared" si="13"/>
        <v>-2.6999999999999993</v>
      </c>
    </row>
    <row r="54" spans="1:14" x14ac:dyDescent="0.25">
      <c r="A54" s="9" t="s">
        <v>17</v>
      </c>
      <c r="B54" s="23">
        <v>594</v>
      </c>
      <c r="C54" s="7">
        <f t="shared" si="7"/>
        <v>356.4</v>
      </c>
      <c r="D54" s="7">
        <f t="shared" si="8"/>
        <v>29.7</v>
      </c>
      <c r="E54" s="7">
        <f t="shared" si="9"/>
        <v>356.4</v>
      </c>
      <c r="F54" s="28">
        <f>'ORIGEN ADOLESCENTE'!Z21</f>
        <v>409</v>
      </c>
      <c r="G54" s="7">
        <f t="shared" si="10"/>
        <v>34.083333333333336</v>
      </c>
      <c r="H54" s="6">
        <f t="shared" si="11"/>
        <v>-52.600000000000023</v>
      </c>
      <c r="I54" s="6">
        <f t="shared" si="12"/>
        <v>-52.600000000000023</v>
      </c>
      <c r="J54" s="19"/>
      <c r="L54">
        <v>2</v>
      </c>
      <c r="M54">
        <v>1</v>
      </c>
      <c r="N54" s="8">
        <f t="shared" si="13"/>
        <v>-3.2875000000000014</v>
      </c>
    </row>
    <row r="55" spans="1:14" x14ac:dyDescent="0.25">
      <c r="A55" s="9" t="s">
        <v>18</v>
      </c>
      <c r="B55" s="23">
        <v>1046</v>
      </c>
      <c r="C55" s="7">
        <f t="shared" si="7"/>
        <v>627.6</v>
      </c>
      <c r="D55" s="7">
        <f t="shared" si="8"/>
        <v>52.300000000000004</v>
      </c>
      <c r="E55" s="7">
        <f t="shared" si="9"/>
        <v>627.6</v>
      </c>
      <c r="F55" s="28">
        <f>'ORIGEN ADOLESCENTE'!Z22</f>
        <v>596</v>
      </c>
      <c r="G55" s="7">
        <f t="shared" si="10"/>
        <v>49.666666666666664</v>
      </c>
      <c r="H55" s="6">
        <f t="shared" si="11"/>
        <v>31.600000000000023</v>
      </c>
      <c r="I55" s="6">
        <f t="shared" si="12"/>
        <v>31.600000000000023</v>
      </c>
      <c r="J55" s="19"/>
      <c r="L55">
        <v>4</v>
      </c>
      <c r="M55">
        <v>2</v>
      </c>
      <c r="N55" s="8">
        <f t="shared" si="13"/>
        <v>0.98750000000000071</v>
      </c>
    </row>
    <row r="56" spans="1:14" x14ac:dyDescent="0.25">
      <c r="A56" s="9" t="s">
        <v>19</v>
      </c>
      <c r="B56" s="23">
        <v>483</v>
      </c>
      <c r="C56" s="7">
        <f t="shared" si="7"/>
        <v>289.8</v>
      </c>
      <c r="D56" s="7">
        <f t="shared" si="8"/>
        <v>24.150000000000002</v>
      </c>
      <c r="E56" s="7">
        <f t="shared" si="9"/>
        <v>289.8</v>
      </c>
      <c r="F56" s="28">
        <f>'ORIGEN ADOLESCENTE'!Z23</f>
        <v>282</v>
      </c>
      <c r="G56" s="7">
        <f t="shared" si="10"/>
        <v>23.5</v>
      </c>
      <c r="H56" s="6">
        <f t="shared" si="11"/>
        <v>7.8000000000000114</v>
      </c>
      <c r="I56" s="6">
        <f t="shared" si="12"/>
        <v>7.8000000000000114</v>
      </c>
      <c r="J56" s="19"/>
      <c r="L56">
        <v>3</v>
      </c>
      <c r="M56">
        <v>1</v>
      </c>
      <c r="N56" s="8">
        <f t="shared" si="13"/>
        <v>0.32500000000000046</v>
      </c>
    </row>
    <row r="57" spans="1:14" x14ac:dyDescent="0.25">
      <c r="A57" s="9" t="s">
        <v>20</v>
      </c>
      <c r="B57" s="23">
        <v>697</v>
      </c>
      <c r="C57" s="7">
        <f t="shared" si="7"/>
        <v>418.2</v>
      </c>
      <c r="D57" s="7">
        <f t="shared" si="8"/>
        <v>34.85</v>
      </c>
      <c r="E57" s="7">
        <f t="shared" si="9"/>
        <v>418.20000000000005</v>
      </c>
      <c r="F57" s="28">
        <f>'ORIGEN ADOLESCENTE'!Z24</f>
        <v>565</v>
      </c>
      <c r="G57" s="7">
        <f t="shared" si="10"/>
        <v>47.083333333333336</v>
      </c>
      <c r="H57" s="6">
        <f t="shared" si="11"/>
        <v>-146.79999999999995</v>
      </c>
      <c r="I57" s="6">
        <f t="shared" si="12"/>
        <v>-146.79999999999995</v>
      </c>
      <c r="J57" s="19"/>
      <c r="L57">
        <v>2</v>
      </c>
      <c r="M57">
        <v>1</v>
      </c>
      <c r="N57" s="8">
        <f t="shared" si="13"/>
        <v>-9.1749999999999972</v>
      </c>
    </row>
    <row r="58" spans="1:14" x14ac:dyDescent="0.25">
      <c r="A58" s="9" t="s">
        <v>21</v>
      </c>
      <c r="B58" s="23">
        <v>3072</v>
      </c>
      <c r="C58" s="7">
        <f t="shared" si="7"/>
        <v>1843.2</v>
      </c>
      <c r="D58" s="7">
        <f t="shared" si="8"/>
        <v>153.6</v>
      </c>
      <c r="E58" s="7">
        <f t="shared" si="9"/>
        <v>1843.1999999999998</v>
      </c>
      <c r="F58" s="28">
        <f>'ORIGEN ADOLESCENTE'!Z25</f>
        <v>1053</v>
      </c>
      <c r="G58" s="7">
        <f t="shared" si="10"/>
        <v>87.75</v>
      </c>
      <c r="H58" s="6">
        <f t="shared" si="11"/>
        <v>790.19999999999982</v>
      </c>
      <c r="I58" s="6">
        <f t="shared" si="12"/>
        <v>790.19999999999982</v>
      </c>
      <c r="J58" s="19"/>
      <c r="L58">
        <v>10</v>
      </c>
      <c r="M58">
        <v>10</v>
      </c>
      <c r="N58" s="8">
        <f t="shared" si="13"/>
        <v>9.8774999999999977</v>
      </c>
    </row>
    <row r="59" spans="1:14" x14ac:dyDescent="0.25">
      <c r="A59" s="9" t="s">
        <v>22</v>
      </c>
      <c r="B59" s="23">
        <v>3153</v>
      </c>
      <c r="C59" s="7">
        <f t="shared" si="7"/>
        <v>1891.8</v>
      </c>
      <c r="D59" s="7">
        <f t="shared" si="8"/>
        <v>157.65</v>
      </c>
      <c r="E59" s="7">
        <f t="shared" si="9"/>
        <v>1891.8000000000002</v>
      </c>
      <c r="F59" s="28">
        <f>'ORIGEN ADOLESCENTE'!Z26</f>
        <v>1866</v>
      </c>
      <c r="G59" s="7">
        <f t="shared" si="10"/>
        <v>155.5</v>
      </c>
      <c r="H59" s="6">
        <f t="shared" si="11"/>
        <v>25.800000000000182</v>
      </c>
      <c r="I59" s="6">
        <f t="shared" si="12"/>
        <v>25.800000000000182</v>
      </c>
      <c r="J59" s="19"/>
      <c r="L59">
        <v>10</v>
      </c>
      <c r="M59">
        <v>10</v>
      </c>
      <c r="N59" s="8">
        <f t="shared" si="13"/>
        <v>0.32250000000000228</v>
      </c>
    </row>
    <row r="60" spans="1:14" x14ac:dyDescent="0.25">
      <c r="A60" s="9" t="s">
        <v>23</v>
      </c>
      <c r="B60" s="23">
        <v>833</v>
      </c>
      <c r="C60" s="7">
        <f t="shared" si="7"/>
        <v>499.8</v>
      </c>
      <c r="D60" s="7">
        <f t="shared" si="8"/>
        <v>41.65</v>
      </c>
      <c r="E60" s="7">
        <f t="shared" si="9"/>
        <v>499.79999999999995</v>
      </c>
      <c r="F60" s="28">
        <f>'ORIGEN ADOLESCENTE'!Z27</f>
        <v>480</v>
      </c>
      <c r="G60" s="7">
        <f t="shared" si="10"/>
        <v>40</v>
      </c>
      <c r="H60" s="6">
        <f t="shared" si="11"/>
        <v>19.799999999999955</v>
      </c>
      <c r="I60" s="6">
        <f t="shared" si="12"/>
        <v>19.799999999999955</v>
      </c>
      <c r="J60" s="19"/>
      <c r="L60">
        <v>3</v>
      </c>
      <c r="M60">
        <v>2</v>
      </c>
      <c r="N60" s="8">
        <f t="shared" si="13"/>
        <v>0.82499999999999807</v>
      </c>
    </row>
    <row r="61" spans="1:14" x14ac:dyDescent="0.25">
      <c r="A61" s="9" t="s">
        <v>24</v>
      </c>
      <c r="B61" s="23">
        <v>882</v>
      </c>
      <c r="C61" s="7">
        <f t="shared" si="7"/>
        <v>529.20000000000005</v>
      </c>
      <c r="D61" s="7">
        <f t="shared" si="8"/>
        <v>44.1</v>
      </c>
      <c r="E61" s="7">
        <f t="shared" si="9"/>
        <v>529.20000000000005</v>
      </c>
      <c r="F61" s="28">
        <f>'ORIGEN ADOLESCENTE'!Z28</f>
        <v>232</v>
      </c>
      <c r="G61" s="7">
        <f t="shared" si="10"/>
        <v>19.333333333333332</v>
      </c>
      <c r="H61" s="6">
        <f t="shared" si="11"/>
        <v>297.20000000000005</v>
      </c>
      <c r="I61" s="6">
        <f t="shared" si="12"/>
        <v>297.20000000000005</v>
      </c>
      <c r="J61" s="19"/>
      <c r="L61">
        <v>2</v>
      </c>
      <c r="M61">
        <v>2</v>
      </c>
      <c r="N61" s="8">
        <f t="shared" si="13"/>
        <v>18.575000000000003</v>
      </c>
    </row>
    <row r="62" spans="1:14" x14ac:dyDescent="0.25">
      <c r="A62" s="9" t="s">
        <v>25</v>
      </c>
      <c r="B62" s="23">
        <v>424</v>
      </c>
      <c r="C62" s="7">
        <f t="shared" si="7"/>
        <v>254.4</v>
      </c>
      <c r="D62" s="7">
        <f t="shared" si="8"/>
        <v>21.2</v>
      </c>
      <c r="E62" s="7">
        <f t="shared" si="9"/>
        <v>254.39999999999998</v>
      </c>
      <c r="F62" s="28">
        <f>'ORIGEN ADOLESCENTE'!Z29</f>
        <v>254</v>
      </c>
      <c r="G62" s="7">
        <f t="shared" si="10"/>
        <v>21.166666666666668</v>
      </c>
      <c r="H62" s="6">
        <f t="shared" si="11"/>
        <v>0.39999999999997726</v>
      </c>
      <c r="I62" s="6">
        <f t="shared" si="12"/>
        <v>0.39999999999997726</v>
      </c>
      <c r="J62" s="19"/>
      <c r="L62">
        <v>4</v>
      </c>
      <c r="M62">
        <v>2</v>
      </c>
      <c r="N62" s="8">
        <f t="shared" si="13"/>
        <v>1.2499999999999289E-2</v>
      </c>
    </row>
    <row r="63" spans="1:14" x14ac:dyDescent="0.25">
      <c r="A63" s="9" t="s">
        <v>26</v>
      </c>
      <c r="B63" s="23">
        <v>1657</v>
      </c>
      <c r="C63" s="7">
        <f t="shared" si="7"/>
        <v>994.2</v>
      </c>
      <c r="D63" s="7">
        <f t="shared" si="8"/>
        <v>82.850000000000009</v>
      </c>
      <c r="E63" s="7">
        <f>D63*$E$4</f>
        <v>994.2</v>
      </c>
      <c r="F63" s="28">
        <f>'ORIGEN ADOLESCENTE'!Z30</f>
        <v>1453</v>
      </c>
      <c r="G63" s="7">
        <f t="shared" si="10"/>
        <v>121.08333333333333</v>
      </c>
      <c r="H63" s="6">
        <f t="shared" si="11"/>
        <v>-458.79999999999995</v>
      </c>
      <c r="I63" s="6">
        <f t="shared" si="12"/>
        <v>-458.79999999999995</v>
      </c>
      <c r="J63" s="19"/>
      <c r="L63">
        <v>6</v>
      </c>
      <c r="M63">
        <v>4</v>
      </c>
      <c r="N63" s="8">
        <f t="shared" si="13"/>
        <v>-9.5583333333333318</v>
      </c>
    </row>
    <row r="64" spans="1:14" x14ac:dyDescent="0.25">
      <c r="A64" s="9" t="s">
        <v>27</v>
      </c>
      <c r="B64" s="23">
        <v>552</v>
      </c>
      <c r="C64" s="7">
        <f t="shared" si="7"/>
        <v>331.2</v>
      </c>
      <c r="D64" s="7">
        <f t="shared" si="8"/>
        <v>27.599999999999998</v>
      </c>
      <c r="E64" s="7">
        <f t="shared" si="9"/>
        <v>331.2</v>
      </c>
      <c r="F64" s="28">
        <f>'ORIGEN ADOLESCENTE'!Z31</f>
        <v>552</v>
      </c>
      <c r="G64" s="7">
        <f t="shared" si="10"/>
        <v>46</v>
      </c>
      <c r="H64" s="6">
        <f t="shared" si="11"/>
        <v>-220.8</v>
      </c>
      <c r="I64" s="6">
        <f t="shared" si="12"/>
        <v>-220.8</v>
      </c>
      <c r="J64" s="19"/>
      <c r="L64">
        <v>2</v>
      </c>
      <c r="M64">
        <v>1</v>
      </c>
      <c r="N64" s="8">
        <f t="shared" si="13"/>
        <v>-13.8</v>
      </c>
    </row>
    <row r="65" spans="1:14" x14ac:dyDescent="0.25">
      <c r="A65" s="9" t="s">
        <v>28</v>
      </c>
      <c r="B65" s="23">
        <v>68</v>
      </c>
      <c r="C65" s="7">
        <f t="shared" si="7"/>
        <v>40.799999999999997</v>
      </c>
      <c r="D65" s="7">
        <f t="shared" si="8"/>
        <v>3.4</v>
      </c>
      <c r="E65" s="7">
        <f t="shared" si="9"/>
        <v>40.799999999999997</v>
      </c>
      <c r="F65" s="28">
        <f>'ORIGEN ADOLESCENTE'!Z32</f>
        <v>27</v>
      </c>
      <c r="G65" s="7">
        <f t="shared" si="10"/>
        <v>2.25</v>
      </c>
      <c r="H65" s="6">
        <f t="shared" si="11"/>
        <v>13.799999999999997</v>
      </c>
      <c r="I65" s="6">
        <f t="shared" si="12"/>
        <v>13.799999999999997</v>
      </c>
      <c r="J65" s="19"/>
      <c r="L65">
        <v>1</v>
      </c>
      <c r="M65">
        <v>1</v>
      </c>
      <c r="N65" s="8">
        <f t="shared" si="13"/>
        <v>1.7249999999999996</v>
      </c>
    </row>
    <row r="66" spans="1:14" x14ac:dyDescent="0.25">
      <c r="A66" s="9" t="s">
        <v>30</v>
      </c>
      <c r="B66" s="23">
        <v>31163</v>
      </c>
      <c r="C66" s="7">
        <f t="shared" si="7"/>
        <v>18697.8</v>
      </c>
      <c r="D66" s="7">
        <f t="shared" si="8"/>
        <v>1558.1499999999999</v>
      </c>
      <c r="E66" s="7">
        <f t="shared" si="9"/>
        <v>18697.8</v>
      </c>
      <c r="F66" s="28">
        <f>'ORIGEN ADOLESCENTE'!Z33</f>
        <v>25215</v>
      </c>
      <c r="G66" s="7">
        <f t="shared" si="10"/>
        <v>2101.25</v>
      </c>
      <c r="H66" s="6">
        <f t="shared" si="11"/>
        <v>-6517.2000000000007</v>
      </c>
      <c r="I66" s="6">
        <f t="shared" si="12"/>
        <v>-6517.2000000000007</v>
      </c>
      <c r="J66" s="19"/>
      <c r="L66">
        <v>150</v>
      </c>
      <c r="M66">
        <v>68</v>
      </c>
      <c r="N66" s="8">
        <f t="shared" si="13"/>
        <v>-5.4310000000000009</v>
      </c>
    </row>
    <row r="69" spans="1:14" x14ac:dyDescent="0.25">
      <c r="A69" s="11" t="s">
        <v>35</v>
      </c>
    </row>
    <row r="71" spans="1:14" ht="75" x14ac:dyDescent="0.25">
      <c r="A71" s="3" t="s">
        <v>29</v>
      </c>
      <c r="B71" s="3" t="s">
        <v>3</v>
      </c>
      <c r="C71" s="4" t="s">
        <v>63</v>
      </c>
      <c r="D71" s="3" t="s">
        <v>31</v>
      </c>
      <c r="E71" s="4" t="s">
        <v>69</v>
      </c>
      <c r="F71" s="4" t="s">
        <v>68</v>
      </c>
      <c r="G71" s="4" t="s">
        <v>61</v>
      </c>
      <c r="H71" s="3" t="s">
        <v>32</v>
      </c>
      <c r="I71" s="4" t="s">
        <v>66</v>
      </c>
      <c r="J71" s="15"/>
      <c r="L71" s="4" t="s">
        <v>51</v>
      </c>
      <c r="M71" s="4" t="s">
        <v>54</v>
      </c>
      <c r="N71" s="4" t="s">
        <v>53</v>
      </c>
    </row>
    <row r="72" spans="1:14" x14ac:dyDescent="0.25">
      <c r="A72" s="9" t="s">
        <v>4</v>
      </c>
      <c r="B72" s="23">
        <v>2010</v>
      </c>
      <c r="C72" s="7">
        <f>80*B72/100</f>
        <v>1608</v>
      </c>
      <c r="D72" s="7">
        <f>C72/12</f>
        <v>134</v>
      </c>
      <c r="E72" s="7">
        <f>D72*$E$4</f>
        <v>1608</v>
      </c>
      <c r="F72" s="28">
        <f>'ORIGEN ADOLESCENTE'!AC8</f>
        <v>1851</v>
      </c>
      <c r="G72" s="7">
        <f>F72/$E$4</f>
        <v>154.25</v>
      </c>
      <c r="H72" s="6">
        <f>E72-F72</f>
        <v>-243</v>
      </c>
      <c r="I72" s="6">
        <f>H72+(D72*$H$4)</f>
        <v>-243</v>
      </c>
      <c r="J72" s="19"/>
      <c r="L72">
        <v>32</v>
      </c>
      <c r="M72">
        <v>8</v>
      </c>
      <c r="N72" s="8">
        <f>(I72/M72)/8</f>
        <v>-3.796875</v>
      </c>
    </row>
    <row r="73" spans="1:14" x14ac:dyDescent="0.25">
      <c r="A73" s="9" t="s">
        <v>5</v>
      </c>
      <c r="B73" s="23">
        <v>564</v>
      </c>
      <c r="C73" s="7">
        <f t="shared" ref="C73:C97" si="14">80*B73/100</f>
        <v>451.2</v>
      </c>
      <c r="D73" s="7">
        <f t="shared" ref="D73:D97" si="15">C73/12</f>
        <v>37.6</v>
      </c>
      <c r="E73" s="7">
        <f t="shared" ref="E73:E97" si="16">D73*$E$4</f>
        <v>451.20000000000005</v>
      </c>
      <c r="F73" s="28">
        <f>'ORIGEN ADOLESCENTE'!AC9</f>
        <v>919</v>
      </c>
      <c r="G73" s="7">
        <f t="shared" ref="G73:G97" si="17">F73/$E$4</f>
        <v>76.583333333333329</v>
      </c>
      <c r="H73" s="6">
        <f t="shared" ref="H73:H97" si="18">E73-F73</f>
        <v>-467.79999999999995</v>
      </c>
      <c r="I73" s="6">
        <f t="shared" ref="I73:I97" si="19">H73+(D73*$H$4)</f>
        <v>-467.79999999999995</v>
      </c>
      <c r="J73" s="19"/>
      <c r="L73">
        <v>14</v>
      </c>
      <c r="M73">
        <v>4</v>
      </c>
      <c r="N73" s="8">
        <f t="shared" ref="N73:N97" si="20">(I73/L73)/8</f>
        <v>-4.1767857142857139</v>
      </c>
    </row>
    <row r="74" spans="1:14" x14ac:dyDescent="0.25">
      <c r="A74" s="9" t="s">
        <v>6</v>
      </c>
      <c r="B74" s="23">
        <v>726</v>
      </c>
      <c r="C74" s="7">
        <f t="shared" si="14"/>
        <v>580.79999999999995</v>
      </c>
      <c r="D74" s="7">
        <f t="shared" si="15"/>
        <v>48.4</v>
      </c>
      <c r="E74" s="7">
        <f t="shared" si="16"/>
        <v>580.79999999999995</v>
      </c>
      <c r="F74" s="28">
        <f>'ORIGEN ADOLESCENTE'!AC10</f>
        <v>365</v>
      </c>
      <c r="G74" s="7">
        <f t="shared" si="17"/>
        <v>30.416666666666668</v>
      </c>
      <c r="H74" s="6">
        <f t="shared" si="18"/>
        <v>215.79999999999995</v>
      </c>
      <c r="I74" s="6">
        <f t="shared" si="19"/>
        <v>215.79999999999995</v>
      </c>
      <c r="J74" s="19"/>
      <c r="L74">
        <v>20</v>
      </c>
      <c r="M74">
        <v>4</v>
      </c>
      <c r="N74" s="8">
        <f t="shared" si="20"/>
        <v>1.3487499999999997</v>
      </c>
    </row>
    <row r="75" spans="1:14" x14ac:dyDescent="0.25">
      <c r="A75" s="9" t="s">
        <v>7</v>
      </c>
      <c r="B75" s="23">
        <v>56</v>
      </c>
      <c r="C75" s="7">
        <f t="shared" si="14"/>
        <v>44.8</v>
      </c>
      <c r="D75" s="7">
        <f t="shared" si="15"/>
        <v>3.7333333333333329</v>
      </c>
      <c r="E75" s="7">
        <f t="shared" si="16"/>
        <v>44.8</v>
      </c>
      <c r="F75" s="28">
        <f>'ORIGEN ADOLESCENTE'!AC11</f>
        <v>41</v>
      </c>
      <c r="G75" s="7">
        <f t="shared" si="17"/>
        <v>3.4166666666666665</v>
      </c>
      <c r="H75" s="6">
        <f>E75-F75</f>
        <v>3.7999999999999972</v>
      </c>
      <c r="I75" s="6">
        <f t="shared" si="19"/>
        <v>3.7999999999999972</v>
      </c>
      <c r="J75" s="19"/>
      <c r="L75">
        <v>3</v>
      </c>
      <c r="M75">
        <v>1</v>
      </c>
      <c r="N75" s="8">
        <f t="shared" si="20"/>
        <v>0.15833333333333321</v>
      </c>
    </row>
    <row r="76" spans="1:14" x14ac:dyDescent="0.25">
      <c r="A76" s="9" t="s">
        <v>8</v>
      </c>
      <c r="B76" s="23">
        <v>198</v>
      </c>
      <c r="C76" s="7">
        <f t="shared" si="14"/>
        <v>158.4</v>
      </c>
      <c r="D76" s="7">
        <f t="shared" si="15"/>
        <v>13.200000000000001</v>
      </c>
      <c r="E76" s="7">
        <f t="shared" si="16"/>
        <v>158.4</v>
      </c>
      <c r="F76" s="28">
        <f>'ORIGEN ADOLESCENTE'!AC12</f>
        <v>137</v>
      </c>
      <c r="G76" s="7">
        <f t="shared" si="17"/>
        <v>11.416666666666666</v>
      </c>
      <c r="H76" s="6">
        <f t="shared" si="18"/>
        <v>21.400000000000006</v>
      </c>
      <c r="I76" s="6">
        <f t="shared" si="19"/>
        <v>21.400000000000006</v>
      </c>
      <c r="J76" s="19"/>
      <c r="L76">
        <v>6</v>
      </c>
      <c r="M76">
        <v>2</v>
      </c>
      <c r="N76" s="8">
        <f t="shared" si="20"/>
        <v>0.44583333333333347</v>
      </c>
    </row>
    <row r="77" spans="1:14" x14ac:dyDescent="0.25">
      <c r="A77" s="9" t="s">
        <v>9</v>
      </c>
      <c r="B77" s="23">
        <v>111</v>
      </c>
      <c r="C77" s="7">
        <f t="shared" si="14"/>
        <v>88.8</v>
      </c>
      <c r="D77" s="7">
        <f t="shared" si="15"/>
        <v>7.3999999999999995</v>
      </c>
      <c r="E77" s="7">
        <f t="shared" si="16"/>
        <v>88.8</v>
      </c>
      <c r="F77" s="28">
        <f>'ORIGEN ADOLESCENTE'!AC13</f>
        <v>71</v>
      </c>
      <c r="G77" s="7">
        <f t="shared" si="17"/>
        <v>5.916666666666667</v>
      </c>
      <c r="H77" s="6">
        <f t="shared" si="18"/>
        <v>17.799999999999997</v>
      </c>
      <c r="I77" s="6">
        <f t="shared" si="19"/>
        <v>17.799999999999997</v>
      </c>
      <c r="J77" s="19"/>
      <c r="L77">
        <v>4</v>
      </c>
      <c r="M77">
        <v>1</v>
      </c>
      <c r="N77" s="8">
        <f t="shared" si="20"/>
        <v>0.55624999999999991</v>
      </c>
    </row>
    <row r="78" spans="1:14" x14ac:dyDescent="0.25">
      <c r="A78" s="9" t="s">
        <v>10</v>
      </c>
      <c r="B78" s="23">
        <v>321</v>
      </c>
      <c r="C78" s="7">
        <f t="shared" si="14"/>
        <v>256.8</v>
      </c>
      <c r="D78" s="7">
        <f t="shared" si="15"/>
        <v>21.400000000000002</v>
      </c>
      <c r="E78" s="7">
        <f t="shared" si="16"/>
        <v>256.8</v>
      </c>
      <c r="F78" s="28">
        <f>'ORIGEN ADOLESCENTE'!AC14</f>
        <v>363</v>
      </c>
      <c r="G78" s="7">
        <f t="shared" si="17"/>
        <v>30.25</v>
      </c>
      <c r="H78" s="6">
        <f t="shared" si="18"/>
        <v>-106.19999999999999</v>
      </c>
      <c r="I78" s="6">
        <f t="shared" si="19"/>
        <v>-106.19999999999999</v>
      </c>
      <c r="J78" s="19"/>
      <c r="L78">
        <v>10</v>
      </c>
      <c r="M78">
        <v>4</v>
      </c>
      <c r="N78" s="8">
        <f t="shared" si="20"/>
        <v>-1.3274999999999999</v>
      </c>
    </row>
    <row r="79" spans="1:14" x14ac:dyDescent="0.25">
      <c r="A79" s="9" t="s">
        <v>11</v>
      </c>
      <c r="B79" s="23">
        <v>206</v>
      </c>
      <c r="C79" s="7">
        <f t="shared" si="14"/>
        <v>164.8</v>
      </c>
      <c r="D79" s="7">
        <f t="shared" si="15"/>
        <v>13.733333333333334</v>
      </c>
      <c r="E79" s="7">
        <f t="shared" si="16"/>
        <v>164.8</v>
      </c>
      <c r="F79" s="28">
        <f>'ORIGEN ADOLESCENTE'!AC15</f>
        <v>215</v>
      </c>
      <c r="G79" s="7">
        <f t="shared" si="17"/>
        <v>17.916666666666668</v>
      </c>
      <c r="H79" s="6">
        <f t="shared" si="18"/>
        <v>-50.199999999999989</v>
      </c>
      <c r="I79" s="6">
        <f t="shared" si="19"/>
        <v>-50.199999999999989</v>
      </c>
      <c r="J79" s="19"/>
      <c r="L79">
        <v>5</v>
      </c>
      <c r="M79">
        <v>2</v>
      </c>
      <c r="N79" s="8">
        <f t="shared" si="20"/>
        <v>-1.2549999999999997</v>
      </c>
    </row>
    <row r="80" spans="1:14" x14ac:dyDescent="0.25">
      <c r="A80" s="9" t="s">
        <v>12</v>
      </c>
      <c r="B80" s="23">
        <v>93</v>
      </c>
      <c r="C80" s="7">
        <f t="shared" si="14"/>
        <v>74.400000000000006</v>
      </c>
      <c r="D80" s="7">
        <f t="shared" si="15"/>
        <v>6.2</v>
      </c>
      <c r="E80" s="7">
        <f t="shared" si="16"/>
        <v>74.400000000000006</v>
      </c>
      <c r="F80" s="28">
        <f>'ORIGEN ADOLESCENTE'!AC16</f>
        <v>152</v>
      </c>
      <c r="G80" s="7">
        <f t="shared" si="17"/>
        <v>12.666666666666666</v>
      </c>
      <c r="H80" s="6">
        <f t="shared" si="18"/>
        <v>-77.599999999999994</v>
      </c>
      <c r="I80" s="6">
        <f t="shared" si="19"/>
        <v>-77.599999999999994</v>
      </c>
      <c r="J80" s="19"/>
      <c r="L80">
        <v>2</v>
      </c>
      <c r="M80">
        <v>1</v>
      </c>
      <c r="N80" s="8">
        <f t="shared" si="20"/>
        <v>-4.8499999999999996</v>
      </c>
    </row>
    <row r="81" spans="1:14" x14ac:dyDescent="0.25">
      <c r="A81" s="9" t="s">
        <v>13</v>
      </c>
      <c r="B81" s="23">
        <v>106</v>
      </c>
      <c r="C81" s="7">
        <f t="shared" si="14"/>
        <v>84.8</v>
      </c>
      <c r="D81" s="7">
        <f t="shared" si="15"/>
        <v>7.0666666666666664</v>
      </c>
      <c r="E81" s="7">
        <f t="shared" si="16"/>
        <v>84.8</v>
      </c>
      <c r="F81" s="28">
        <f>'ORIGEN ADOLESCENTE'!AC17</f>
        <v>66</v>
      </c>
      <c r="G81" s="7">
        <f t="shared" si="17"/>
        <v>5.5</v>
      </c>
      <c r="H81" s="6">
        <f t="shared" si="18"/>
        <v>18.799999999999997</v>
      </c>
      <c r="I81" s="6">
        <f t="shared" si="19"/>
        <v>18.799999999999997</v>
      </c>
      <c r="J81" s="19"/>
      <c r="L81">
        <v>2</v>
      </c>
      <c r="M81">
        <v>1</v>
      </c>
      <c r="N81" s="8">
        <f t="shared" si="20"/>
        <v>1.1749999999999998</v>
      </c>
    </row>
    <row r="82" spans="1:14" x14ac:dyDescent="0.25">
      <c r="A82" s="9" t="s">
        <v>14</v>
      </c>
      <c r="B82" s="23">
        <v>39</v>
      </c>
      <c r="C82" s="7">
        <f t="shared" si="14"/>
        <v>31.2</v>
      </c>
      <c r="D82" s="7">
        <f t="shared" si="15"/>
        <v>2.6</v>
      </c>
      <c r="E82" s="7">
        <f t="shared" si="16"/>
        <v>31.200000000000003</v>
      </c>
      <c r="F82" s="28">
        <f>'ORIGEN ADOLESCENTE'!AC18</f>
        <v>63</v>
      </c>
      <c r="G82" s="7">
        <f t="shared" si="17"/>
        <v>5.25</v>
      </c>
      <c r="H82" s="6">
        <f t="shared" si="18"/>
        <v>-31.799999999999997</v>
      </c>
      <c r="I82" s="6">
        <f t="shared" si="19"/>
        <v>-31.799999999999997</v>
      </c>
      <c r="J82" s="19"/>
      <c r="L82">
        <v>1</v>
      </c>
      <c r="M82">
        <v>1</v>
      </c>
      <c r="N82" s="8">
        <f t="shared" si="20"/>
        <v>-3.9749999999999996</v>
      </c>
    </row>
    <row r="83" spans="1:14" x14ac:dyDescent="0.25">
      <c r="A83" s="9" t="s">
        <v>15</v>
      </c>
      <c r="B83" s="23">
        <v>34</v>
      </c>
      <c r="C83" s="7">
        <f t="shared" si="14"/>
        <v>27.2</v>
      </c>
      <c r="D83" s="7">
        <f t="shared" si="15"/>
        <v>2.2666666666666666</v>
      </c>
      <c r="E83" s="7">
        <f t="shared" si="16"/>
        <v>27.2</v>
      </c>
      <c r="F83" s="28">
        <f>'ORIGEN ADOLESCENTE'!AC19</f>
        <v>26</v>
      </c>
      <c r="G83" s="7">
        <f t="shared" si="17"/>
        <v>2.1666666666666665</v>
      </c>
      <c r="H83" s="6">
        <f t="shared" si="18"/>
        <v>1.1999999999999993</v>
      </c>
      <c r="I83" s="6">
        <f t="shared" si="19"/>
        <v>1.1999999999999993</v>
      </c>
      <c r="J83" s="19"/>
      <c r="L83">
        <v>1</v>
      </c>
      <c r="M83">
        <v>1</v>
      </c>
      <c r="N83" s="8">
        <f t="shared" si="20"/>
        <v>0.14999999999999991</v>
      </c>
    </row>
    <row r="84" spans="1:14" x14ac:dyDescent="0.25">
      <c r="A84" s="9" t="s">
        <v>16</v>
      </c>
      <c r="B84" s="23">
        <v>28</v>
      </c>
      <c r="C84" s="7">
        <f t="shared" si="14"/>
        <v>22.4</v>
      </c>
      <c r="D84" s="7">
        <f t="shared" si="15"/>
        <v>1.8666666666666665</v>
      </c>
      <c r="E84" s="7">
        <f t="shared" si="16"/>
        <v>22.4</v>
      </c>
      <c r="F84" s="28">
        <f>'ORIGEN ADOLESCENTE'!AC20</f>
        <v>36</v>
      </c>
      <c r="G84" s="7">
        <f t="shared" si="17"/>
        <v>3</v>
      </c>
      <c r="H84" s="6">
        <f t="shared" si="18"/>
        <v>-13.600000000000001</v>
      </c>
      <c r="I84" s="6">
        <f t="shared" si="19"/>
        <v>-13.600000000000001</v>
      </c>
      <c r="J84" s="19"/>
      <c r="L84">
        <v>1</v>
      </c>
      <c r="M84">
        <v>1</v>
      </c>
      <c r="N84" s="8">
        <f t="shared" si="20"/>
        <v>-1.7000000000000002</v>
      </c>
    </row>
    <row r="85" spans="1:14" x14ac:dyDescent="0.25">
      <c r="A85" s="9" t="s">
        <v>17</v>
      </c>
      <c r="B85" s="23">
        <v>67</v>
      </c>
      <c r="C85" s="7">
        <f t="shared" si="14"/>
        <v>53.6</v>
      </c>
      <c r="D85" s="7">
        <f t="shared" si="15"/>
        <v>4.4666666666666668</v>
      </c>
      <c r="E85" s="7">
        <f t="shared" si="16"/>
        <v>53.6</v>
      </c>
      <c r="F85" s="28">
        <f>'ORIGEN ADOLESCENTE'!AC21</f>
        <v>97</v>
      </c>
      <c r="G85" s="7">
        <f t="shared" si="17"/>
        <v>8.0833333333333339</v>
      </c>
      <c r="H85" s="6">
        <f t="shared" si="18"/>
        <v>-43.4</v>
      </c>
      <c r="I85" s="6">
        <f t="shared" si="19"/>
        <v>-43.4</v>
      </c>
      <c r="J85" s="19"/>
      <c r="L85">
        <v>2</v>
      </c>
      <c r="M85">
        <v>1</v>
      </c>
      <c r="N85" s="8">
        <f t="shared" si="20"/>
        <v>-2.7124999999999999</v>
      </c>
    </row>
    <row r="86" spans="1:14" x14ac:dyDescent="0.25">
      <c r="A86" s="9" t="s">
        <v>18</v>
      </c>
      <c r="B86" s="23">
        <v>169</v>
      </c>
      <c r="C86" s="7">
        <f t="shared" si="14"/>
        <v>135.19999999999999</v>
      </c>
      <c r="D86" s="7">
        <f t="shared" si="15"/>
        <v>11.266666666666666</v>
      </c>
      <c r="E86" s="7">
        <f t="shared" si="16"/>
        <v>135.19999999999999</v>
      </c>
      <c r="F86" s="28">
        <f>'ORIGEN ADOLESCENTE'!AC22</f>
        <v>298</v>
      </c>
      <c r="G86" s="7">
        <f t="shared" si="17"/>
        <v>24.833333333333332</v>
      </c>
      <c r="H86" s="6">
        <f t="shared" si="18"/>
        <v>-162.80000000000001</v>
      </c>
      <c r="I86" s="6">
        <f t="shared" si="19"/>
        <v>-162.80000000000001</v>
      </c>
      <c r="J86" s="19"/>
      <c r="L86">
        <v>4</v>
      </c>
      <c r="M86">
        <v>2</v>
      </c>
      <c r="N86" s="8">
        <f t="shared" si="20"/>
        <v>-5.0875000000000004</v>
      </c>
    </row>
    <row r="87" spans="1:14" x14ac:dyDescent="0.25">
      <c r="A87" s="9" t="s">
        <v>19</v>
      </c>
      <c r="B87" s="23">
        <v>164</v>
      </c>
      <c r="C87" s="7">
        <f t="shared" si="14"/>
        <v>131.19999999999999</v>
      </c>
      <c r="D87" s="7">
        <f t="shared" si="15"/>
        <v>10.933333333333332</v>
      </c>
      <c r="E87" s="7">
        <f t="shared" si="16"/>
        <v>131.19999999999999</v>
      </c>
      <c r="F87" s="28">
        <f>'ORIGEN ADOLESCENTE'!AC23</f>
        <v>137</v>
      </c>
      <c r="G87" s="7">
        <f t="shared" si="17"/>
        <v>11.416666666666666</v>
      </c>
      <c r="H87" s="6">
        <f t="shared" si="18"/>
        <v>-5.8000000000000114</v>
      </c>
      <c r="I87" s="6">
        <f t="shared" si="19"/>
        <v>-5.8000000000000114</v>
      </c>
      <c r="J87" s="19"/>
      <c r="L87">
        <v>3</v>
      </c>
      <c r="M87">
        <v>1</v>
      </c>
      <c r="N87" s="8">
        <f t="shared" si="20"/>
        <v>-0.24166666666666714</v>
      </c>
    </row>
    <row r="88" spans="1:14" x14ac:dyDescent="0.25">
      <c r="A88" s="9" t="s">
        <v>20</v>
      </c>
      <c r="B88" s="23">
        <v>120</v>
      </c>
      <c r="C88" s="7">
        <f t="shared" si="14"/>
        <v>96</v>
      </c>
      <c r="D88" s="7">
        <f t="shared" si="15"/>
        <v>8</v>
      </c>
      <c r="E88" s="7">
        <f t="shared" si="16"/>
        <v>96</v>
      </c>
      <c r="F88" s="28">
        <f>'ORIGEN ADOLESCENTE'!AC24</f>
        <v>66</v>
      </c>
      <c r="G88" s="7">
        <f t="shared" si="17"/>
        <v>5.5</v>
      </c>
      <c r="H88" s="6">
        <f t="shared" si="18"/>
        <v>30</v>
      </c>
      <c r="I88" s="6">
        <f t="shared" si="19"/>
        <v>30</v>
      </c>
      <c r="J88" s="19"/>
      <c r="L88">
        <v>2</v>
      </c>
      <c r="M88">
        <v>1</v>
      </c>
      <c r="N88" s="8">
        <f t="shared" si="20"/>
        <v>1.875</v>
      </c>
    </row>
    <row r="89" spans="1:14" x14ac:dyDescent="0.25">
      <c r="A89" s="9" t="s">
        <v>21</v>
      </c>
      <c r="B89" s="23">
        <v>823</v>
      </c>
      <c r="C89" s="7">
        <f t="shared" si="14"/>
        <v>658.4</v>
      </c>
      <c r="D89" s="7">
        <f t="shared" si="15"/>
        <v>54.866666666666667</v>
      </c>
      <c r="E89" s="7">
        <f t="shared" si="16"/>
        <v>658.4</v>
      </c>
      <c r="F89" s="28">
        <f>'ORIGEN ADOLESCENTE'!AC25</f>
        <v>287</v>
      </c>
      <c r="G89" s="7">
        <f t="shared" si="17"/>
        <v>23.916666666666668</v>
      </c>
      <c r="H89" s="6">
        <f t="shared" si="18"/>
        <v>371.4</v>
      </c>
      <c r="I89" s="6">
        <f t="shared" si="19"/>
        <v>371.4</v>
      </c>
      <c r="J89" s="19"/>
      <c r="L89">
        <v>10</v>
      </c>
      <c r="M89">
        <v>10</v>
      </c>
      <c r="N89" s="8">
        <f t="shared" si="20"/>
        <v>4.6425000000000001</v>
      </c>
    </row>
    <row r="90" spans="1:14" x14ac:dyDescent="0.25">
      <c r="A90" s="9" t="s">
        <v>22</v>
      </c>
      <c r="B90" s="23">
        <v>911</v>
      </c>
      <c r="C90" s="7">
        <f t="shared" si="14"/>
        <v>728.8</v>
      </c>
      <c r="D90" s="7">
        <f t="shared" si="15"/>
        <v>60.733333333333327</v>
      </c>
      <c r="E90" s="7">
        <f t="shared" si="16"/>
        <v>728.8</v>
      </c>
      <c r="F90" s="28">
        <f>'ORIGEN ADOLESCENTE'!AC26</f>
        <v>701</v>
      </c>
      <c r="G90" s="7">
        <f t="shared" si="17"/>
        <v>58.416666666666664</v>
      </c>
      <c r="H90" s="6">
        <f t="shared" si="18"/>
        <v>27.799999999999955</v>
      </c>
      <c r="I90" s="6">
        <f t="shared" si="19"/>
        <v>27.799999999999955</v>
      </c>
      <c r="J90" s="19"/>
      <c r="L90">
        <v>10</v>
      </c>
      <c r="M90">
        <v>10</v>
      </c>
      <c r="N90" s="8">
        <f t="shared" si="20"/>
        <v>0.34749999999999942</v>
      </c>
    </row>
    <row r="91" spans="1:14" x14ac:dyDescent="0.25">
      <c r="A91" s="9" t="s">
        <v>23</v>
      </c>
      <c r="B91" s="23">
        <v>163</v>
      </c>
      <c r="C91" s="7">
        <f t="shared" si="14"/>
        <v>130.4</v>
      </c>
      <c r="D91" s="7">
        <f t="shared" si="15"/>
        <v>10.866666666666667</v>
      </c>
      <c r="E91" s="7">
        <f t="shared" si="16"/>
        <v>130.4</v>
      </c>
      <c r="F91" s="28">
        <f>'ORIGEN ADOLESCENTE'!AC27</f>
        <v>78</v>
      </c>
      <c r="G91" s="7">
        <f t="shared" si="17"/>
        <v>6.5</v>
      </c>
      <c r="H91" s="6">
        <f t="shared" si="18"/>
        <v>52.400000000000006</v>
      </c>
      <c r="I91" s="6">
        <f t="shared" si="19"/>
        <v>52.400000000000006</v>
      </c>
      <c r="J91" s="19"/>
      <c r="L91">
        <v>3</v>
      </c>
      <c r="M91">
        <v>2</v>
      </c>
      <c r="N91" s="8">
        <f t="shared" si="20"/>
        <v>2.1833333333333336</v>
      </c>
    </row>
    <row r="92" spans="1:14" x14ac:dyDescent="0.25">
      <c r="A92" s="9" t="s">
        <v>24</v>
      </c>
      <c r="B92" s="23">
        <v>146</v>
      </c>
      <c r="C92" s="7">
        <f t="shared" si="14"/>
        <v>116.8</v>
      </c>
      <c r="D92" s="7">
        <f t="shared" si="15"/>
        <v>9.7333333333333325</v>
      </c>
      <c r="E92" s="7">
        <f t="shared" si="16"/>
        <v>116.79999999999998</v>
      </c>
      <c r="F92" s="28">
        <f>'ORIGEN ADOLESCENTE'!AC28</f>
        <v>47</v>
      </c>
      <c r="G92" s="7">
        <f t="shared" si="17"/>
        <v>3.9166666666666665</v>
      </c>
      <c r="H92" s="6">
        <f t="shared" si="18"/>
        <v>69.799999999999983</v>
      </c>
      <c r="I92" s="6">
        <f t="shared" si="19"/>
        <v>69.799999999999983</v>
      </c>
      <c r="J92" s="19"/>
      <c r="L92">
        <v>2</v>
      </c>
      <c r="M92">
        <v>2</v>
      </c>
      <c r="N92" s="8">
        <f t="shared" si="20"/>
        <v>4.3624999999999989</v>
      </c>
    </row>
    <row r="93" spans="1:14" x14ac:dyDescent="0.25">
      <c r="A93" s="9" t="s">
        <v>25</v>
      </c>
      <c r="B93" s="23">
        <v>71</v>
      </c>
      <c r="C93" s="7">
        <f t="shared" si="14"/>
        <v>56.8</v>
      </c>
      <c r="D93" s="7">
        <f t="shared" si="15"/>
        <v>4.7333333333333334</v>
      </c>
      <c r="E93" s="7">
        <f t="shared" si="16"/>
        <v>56.8</v>
      </c>
      <c r="F93" s="28">
        <f>'ORIGEN ADOLESCENTE'!AC29</f>
        <v>76</v>
      </c>
      <c r="G93" s="7">
        <f t="shared" si="17"/>
        <v>6.333333333333333</v>
      </c>
      <c r="H93" s="6">
        <f t="shared" si="18"/>
        <v>-19.200000000000003</v>
      </c>
      <c r="I93" s="6">
        <f t="shared" si="19"/>
        <v>-19.200000000000003</v>
      </c>
      <c r="J93" s="19"/>
      <c r="L93">
        <v>4</v>
      </c>
      <c r="M93">
        <v>2</v>
      </c>
      <c r="N93" s="8">
        <f t="shared" si="20"/>
        <v>-0.60000000000000009</v>
      </c>
    </row>
    <row r="94" spans="1:14" x14ac:dyDescent="0.25">
      <c r="A94" s="9" t="s">
        <v>26</v>
      </c>
      <c r="B94" s="23">
        <v>384</v>
      </c>
      <c r="C94" s="7">
        <f t="shared" si="14"/>
        <v>307.2</v>
      </c>
      <c r="D94" s="7">
        <f t="shared" si="15"/>
        <v>25.599999999999998</v>
      </c>
      <c r="E94" s="7">
        <f t="shared" si="16"/>
        <v>307.2</v>
      </c>
      <c r="F94" s="28">
        <f>'ORIGEN ADOLESCENTE'!AC30</f>
        <v>675</v>
      </c>
      <c r="G94" s="7">
        <f t="shared" si="17"/>
        <v>56.25</v>
      </c>
      <c r="H94" s="6">
        <f t="shared" si="18"/>
        <v>-367.8</v>
      </c>
      <c r="I94" s="6">
        <f t="shared" si="19"/>
        <v>-367.8</v>
      </c>
      <c r="J94" s="19"/>
      <c r="L94">
        <v>6</v>
      </c>
      <c r="M94">
        <v>4</v>
      </c>
      <c r="N94" s="8">
        <f t="shared" si="20"/>
        <v>-7.6625000000000005</v>
      </c>
    </row>
    <row r="95" spans="1:14" x14ac:dyDescent="0.25">
      <c r="A95" s="9" t="s">
        <v>27</v>
      </c>
      <c r="B95" s="23">
        <v>96</v>
      </c>
      <c r="C95" s="7">
        <f t="shared" si="14"/>
        <v>76.8</v>
      </c>
      <c r="D95" s="7">
        <f t="shared" si="15"/>
        <v>6.3999999999999995</v>
      </c>
      <c r="E95" s="7">
        <f t="shared" si="16"/>
        <v>76.8</v>
      </c>
      <c r="F95" s="28">
        <f>'ORIGEN ADOLESCENTE'!AC31</f>
        <v>55</v>
      </c>
      <c r="G95" s="7">
        <f t="shared" si="17"/>
        <v>4.583333333333333</v>
      </c>
      <c r="H95" s="6">
        <f t="shared" si="18"/>
        <v>21.799999999999997</v>
      </c>
      <c r="I95" s="6">
        <f t="shared" si="19"/>
        <v>21.799999999999997</v>
      </c>
      <c r="J95" s="19"/>
      <c r="L95">
        <v>2</v>
      </c>
      <c r="M95">
        <v>1</v>
      </c>
      <c r="N95" s="8">
        <f t="shared" si="20"/>
        <v>1.3624999999999998</v>
      </c>
    </row>
    <row r="96" spans="1:14" x14ac:dyDescent="0.25">
      <c r="A96" s="9" t="s">
        <v>28</v>
      </c>
      <c r="B96" s="23">
        <v>7</v>
      </c>
      <c r="C96" s="7">
        <f t="shared" si="14"/>
        <v>5.6</v>
      </c>
      <c r="D96" s="7">
        <f t="shared" si="15"/>
        <v>0.46666666666666662</v>
      </c>
      <c r="E96" s="7">
        <f t="shared" si="16"/>
        <v>5.6</v>
      </c>
      <c r="F96" s="28">
        <f>'ORIGEN ADOLESCENTE'!AC32</f>
        <v>8</v>
      </c>
      <c r="G96" s="7">
        <f t="shared" si="17"/>
        <v>0.66666666666666663</v>
      </c>
      <c r="H96" s="6">
        <f t="shared" si="18"/>
        <v>-2.4000000000000004</v>
      </c>
      <c r="I96" s="6">
        <f t="shared" si="19"/>
        <v>-2.4000000000000004</v>
      </c>
      <c r="J96" s="19"/>
      <c r="L96">
        <v>1</v>
      </c>
      <c r="M96">
        <v>1</v>
      </c>
      <c r="N96" s="8">
        <f t="shared" si="20"/>
        <v>-0.30000000000000004</v>
      </c>
    </row>
    <row r="97" spans="1:14" x14ac:dyDescent="0.25">
      <c r="A97" s="9" t="s">
        <v>30</v>
      </c>
      <c r="B97" s="23">
        <v>7613</v>
      </c>
      <c r="C97" s="7">
        <f t="shared" si="14"/>
        <v>6090.4</v>
      </c>
      <c r="D97" s="7">
        <f t="shared" si="15"/>
        <v>507.5333333333333</v>
      </c>
      <c r="E97" s="7">
        <f t="shared" si="16"/>
        <v>6090.4</v>
      </c>
      <c r="F97" s="28">
        <f>'ORIGEN ADOLESCENTE'!AC33</f>
        <v>6830</v>
      </c>
      <c r="G97" s="7">
        <f t="shared" si="17"/>
        <v>569.16666666666663</v>
      </c>
      <c r="H97" s="6">
        <f t="shared" si="18"/>
        <v>-739.60000000000036</v>
      </c>
      <c r="I97" s="6">
        <f t="shared" si="19"/>
        <v>-739.60000000000036</v>
      </c>
      <c r="J97" s="19"/>
      <c r="L97">
        <v>150</v>
      </c>
      <c r="M97">
        <v>68</v>
      </c>
      <c r="N97" s="8">
        <f t="shared" si="20"/>
        <v>-0.61633333333333362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workbookViewId="0">
      <selection activeCell="F28" sqref="F28"/>
    </sheetView>
  </sheetViews>
  <sheetFormatPr baseColWidth="10" defaultRowHeight="12.75" x14ac:dyDescent="0.2"/>
  <cols>
    <col min="1" max="1" width="2.7109375" style="29" customWidth="1"/>
    <col min="2" max="2" width="13" style="29" customWidth="1"/>
    <col min="3" max="3" width="8.140625" style="30" customWidth="1"/>
    <col min="4" max="4" width="23.85546875" style="30" customWidth="1"/>
    <col min="5" max="5" width="18.28515625" style="30" customWidth="1"/>
    <col min="6" max="6" width="23.28515625" style="30" customWidth="1"/>
    <col min="7" max="7" width="23" style="30" customWidth="1"/>
    <col min="8" max="8" width="21.7109375" style="30" customWidth="1"/>
    <col min="9" max="9" width="13.85546875" style="30" customWidth="1"/>
    <col min="10" max="10" width="20.85546875" style="30" customWidth="1"/>
    <col min="11" max="11" width="14.140625" style="30" customWidth="1"/>
    <col min="12" max="12" width="20.7109375" style="30" customWidth="1"/>
    <col min="13" max="13" width="28.28515625" style="30" customWidth="1"/>
    <col min="14" max="14" width="16.85546875" style="30" customWidth="1"/>
    <col min="15" max="15" width="19.140625" style="30" customWidth="1"/>
    <col min="16" max="16" width="13.5703125" style="30" customWidth="1"/>
    <col min="17" max="17" width="18.5703125" style="30" customWidth="1"/>
    <col min="18" max="18" width="15.7109375" style="30" customWidth="1"/>
    <col min="19" max="19" width="18.140625" style="30" customWidth="1"/>
    <col min="20" max="20" width="17" style="30" customWidth="1"/>
    <col min="21" max="21" width="11.85546875" style="30" customWidth="1"/>
    <col min="22" max="22" width="9.28515625" style="30" customWidth="1"/>
    <col min="23" max="23" width="16.28515625" style="30" customWidth="1"/>
    <col min="24" max="24" width="9.5703125" style="30" customWidth="1"/>
    <col min="25" max="25" width="10.5703125" style="30" customWidth="1"/>
    <col min="26" max="26" width="16.140625" style="30" customWidth="1"/>
    <col min="27" max="27" width="9.85546875" style="30" customWidth="1"/>
    <col min="28" max="28" width="23.85546875" style="30" customWidth="1"/>
    <col min="29" max="29" width="23.5703125" style="30" customWidth="1"/>
    <col min="30" max="30" width="27.42578125" style="30" customWidth="1"/>
    <col min="31" max="31" width="17.28515625" style="30" customWidth="1"/>
    <col min="32" max="32" width="11.85546875" style="30" customWidth="1"/>
    <col min="33" max="256" width="11.42578125" style="29"/>
    <col min="257" max="257" width="2.7109375" style="29" customWidth="1"/>
    <col min="258" max="258" width="13" style="29" customWidth="1"/>
    <col min="259" max="259" width="8.140625" style="29" customWidth="1"/>
    <col min="260" max="260" width="23.85546875" style="29" customWidth="1"/>
    <col min="261" max="261" width="18.28515625" style="29" customWidth="1"/>
    <col min="262" max="262" width="23.28515625" style="29" customWidth="1"/>
    <col min="263" max="263" width="23" style="29" customWidth="1"/>
    <col min="264" max="264" width="21.7109375" style="29" customWidth="1"/>
    <col min="265" max="265" width="13.85546875" style="29" customWidth="1"/>
    <col min="266" max="266" width="20.85546875" style="29" customWidth="1"/>
    <col min="267" max="267" width="14.140625" style="29" customWidth="1"/>
    <col min="268" max="268" width="20.7109375" style="29" customWidth="1"/>
    <col min="269" max="269" width="28.28515625" style="29" customWidth="1"/>
    <col min="270" max="270" width="16.85546875" style="29" customWidth="1"/>
    <col min="271" max="271" width="19.140625" style="29" customWidth="1"/>
    <col min="272" max="272" width="13.5703125" style="29" customWidth="1"/>
    <col min="273" max="273" width="18.5703125" style="29" customWidth="1"/>
    <col min="274" max="274" width="15.7109375" style="29" customWidth="1"/>
    <col min="275" max="275" width="18.140625" style="29" customWidth="1"/>
    <col min="276" max="276" width="17" style="29" customWidth="1"/>
    <col min="277" max="277" width="11.85546875" style="29" customWidth="1"/>
    <col min="278" max="278" width="9.28515625" style="29" customWidth="1"/>
    <col min="279" max="279" width="16.28515625" style="29" customWidth="1"/>
    <col min="280" max="280" width="9.5703125" style="29" customWidth="1"/>
    <col min="281" max="281" width="10.5703125" style="29" customWidth="1"/>
    <col min="282" max="282" width="16.140625" style="29" customWidth="1"/>
    <col min="283" max="283" width="9.85546875" style="29" customWidth="1"/>
    <col min="284" max="284" width="23.85546875" style="29" customWidth="1"/>
    <col min="285" max="285" width="23.5703125" style="29" customWidth="1"/>
    <col min="286" max="286" width="27.42578125" style="29" customWidth="1"/>
    <col min="287" max="287" width="17.28515625" style="29" customWidth="1"/>
    <col min="288" max="288" width="11.85546875" style="29" customWidth="1"/>
    <col min="289" max="512" width="11.42578125" style="29"/>
    <col min="513" max="513" width="2.7109375" style="29" customWidth="1"/>
    <col min="514" max="514" width="13" style="29" customWidth="1"/>
    <col min="515" max="515" width="8.140625" style="29" customWidth="1"/>
    <col min="516" max="516" width="23.85546875" style="29" customWidth="1"/>
    <col min="517" max="517" width="18.28515625" style="29" customWidth="1"/>
    <col min="518" max="518" width="23.28515625" style="29" customWidth="1"/>
    <col min="519" max="519" width="23" style="29" customWidth="1"/>
    <col min="520" max="520" width="21.7109375" style="29" customWidth="1"/>
    <col min="521" max="521" width="13.85546875" style="29" customWidth="1"/>
    <col min="522" max="522" width="20.85546875" style="29" customWidth="1"/>
    <col min="523" max="523" width="14.140625" style="29" customWidth="1"/>
    <col min="524" max="524" width="20.7109375" style="29" customWidth="1"/>
    <col min="525" max="525" width="28.28515625" style="29" customWidth="1"/>
    <col min="526" max="526" width="16.85546875" style="29" customWidth="1"/>
    <col min="527" max="527" width="19.140625" style="29" customWidth="1"/>
    <col min="528" max="528" width="13.5703125" style="29" customWidth="1"/>
    <col min="529" max="529" width="18.5703125" style="29" customWidth="1"/>
    <col min="530" max="530" width="15.7109375" style="29" customWidth="1"/>
    <col min="531" max="531" width="18.140625" style="29" customWidth="1"/>
    <col min="532" max="532" width="17" style="29" customWidth="1"/>
    <col min="533" max="533" width="11.85546875" style="29" customWidth="1"/>
    <col min="534" max="534" width="9.28515625" style="29" customWidth="1"/>
    <col min="535" max="535" width="16.28515625" style="29" customWidth="1"/>
    <col min="536" max="536" width="9.5703125" style="29" customWidth="1"/>
    <col min="537" max="537" width="10.5703125" style="29" customWidth="1"/>
    <col min="538" max="538" width="16.140625" style="29" customWidth="1"/>
    <col min="539" max="539" width="9.85546875" style="29" customWidth="1"/>
    <col min="540" max="540" width="23.85546875" style="29" customWidth="1"/>
    <col min="541" max="541" width="23.5703125" style="29" customWidth="1"/>
    <col min="542" max="542" width="27.42578125" style="29" customWidth="1"/>
    <col min="543" max="543" width="17.28515625" style="29" customWidth="1"/>
    <col min="544" max="544" width="11.85546875" style="29" customWidth="1"/>
    <col min="545" max="768" width="11.42578125" style="29"/>
    <col min="769" max="769" width="2.7109375" style="29" customWidth="1"/>
    <col min="770" max="770" width="13" style="29" customWidth="1"/>
    <col min="771" max="771" width="8.140625" style="29" customWidth="1"/>
    <col min="772" max="772" width="23.85546875" style="29" customWidth="1"/>
    <col min="773" max="773" width="18.28515625" style="29" customWidth="1"/>
    <col min="774" max="774" width="23.28515625" style="29" customWidth="1"/>
    <col min="775" max="775" width="23" style="29" customWidth="1"/>
    <col min="776" max="776" width="21.7109375" style="29" customWidth="1"/>
    <col min="777" max="777" width="13.85546875" style="29" customWidth="1"/>
    <col min="778" max="778" width="20.85546875" style="29" customWidth="1"/>
    <col min="779" max="779" width="14.140625" style="29" customWidth="1"/>
    <col min="780" max="780" width="20.7109375" style="29" customWidth="1"/>
    <col min="781" max="781" width="28.28515625" style="29" customWidth="1"/>
    <col min="782" max="782" width="16.85546875" style="29" customWidth="1"/>
    <col min="783" max="783" width="19.140625" style="29" customWidth="1"/>
    <col min="784" max="784" width="13.5703125" style="29" customWidth="1"/>
    <col min="785" max="785" width="18.5703125" style="29" customWidth="1"/>
    <col min="786" max="786" width="15.7109375" style="29" customWidth="1"/>
    <col min="787" max="787" width="18.140625" style="29" customWidth="1"/>
    <col min="788" max="788" width="17" style="29" customWidth="1"/>
    <col min="789" max="789" width="11.85546875" style="29" customWidth="1"/>
    <col min="790" max="790" width="9.28515625" style="29" customWidth="1"/>
    <col min="791" max="791" width="16.28515625" style="29" customWidth="1"/>
    <col min="792" max="792" width="9.5703125" style="29" customWidth="1"/>
    <col min="793" max="793" width="10.5703125" style="29" customWidth="1"/>
    <col min="794" max="794" width="16.140625" style="29" customWidth="1"/>
    <col min="795" max="795" width="9.85546875" style="29" customWidth="1"/>
    <col min="796" max="796" width="23.85546875" style="29" customWidth="1"/>
    <col min="797" max="797" width="23.5703125" style="29" customWidth="1"/>
    <col min="798" max="798" width="27.42578125" style="29" customWidth="1"/>
    <col min="799" max="799" width="17.28515625" style="29" customWidth="1"/>
    <col min="800" max="800" width="11.85546875" style="29" customWidth="1"/>
    <col min="801" max="1024" width="11.42578125" style="29"/>
    <col min="1025" max="1025" width="2.7109375" style="29" customWidth="1"/>
    <col min="1026" max="1026" width="13" style="29" customWidth="1"/>
    <col min="1027" max="1027" width="8.140625" style="29" customWidth="1"/>
    <col min="1028" max="1028" width="23.85546875" style="29" customWidth="1"/>
    <col min="1029" max="1029" width="18.28515625" style="29" customWidth="1"/>
    <col min="1030" max="1030" width="23.28515625" style="29" customWidth="1"/>
    <col min="1031" max="1031" width="23" style="29" customWidth="1"/>
    <col min="1032" max="1032" width="21.7109375" style="29" customWidth="1"/>
    <col min="1033" max="1033" width="13.85546875" style="29" customWidth="1"/>
    <col min="1034" max="1034" width="20.85546875" style="29" customWidth="1"/>
    <col min="1035" max="1035" width="14.140625" style="29" customWidth="1"/>
    <col min="1036" max="1036" width="20.7109375" style="29" customWidth="1"/>
    <col min="1037" max="1037" width="28.28515625" style="29" customWidth="1"/>
    <col min="1038" max="1038" width="16.85546875" style="29" customWidth="1"/>
    <col min="1039" max="1039" width="19.140625" style="29" customWidth="1"/>
    <col min="1040" max="1040" width="13.5703125" style="29" customWidth="1"/>
    <col min="1041" max="1041" width="18.5703125" style="29" customWidth="1"/>
    <col min="1042" max="1042" width="15.7109375" style="29" customWidth="1"/>
    <col min="1043" max="1043" width="18.140625" style="29" customWidth="1"/>
    <col min="1044" max="1044" width="17" style="29" customWidth="1"/>
    <col min="1045" max="1045" width="11.85546875" style="29" customWidth="1"/>
    <col min="1046" max="1046" width="9.28515625" style="29" customWidth="1"/>
    <col min="1047" max="1047" width="16.28515625" style="29" customWidth="1"/>
    <col min="1048" max="1048" width="9.5703125" style="29" customWidth="1"/>
    <col min="1049" max="1049" width="10.5703125" style="29" customWidth="1"/>
    <col min="1050" max="1050" width="16.140625" style="29" customWidth="1"/>
    <col min="1051" max="1051" width="9.85546875" style="29" customWidth="1"/>
    <col min="1052" max="1052" width="23.85546875" style="29" customWidth="1"/>
    <col min="1053" max="1053" width="23.5703125" style="29" customWidth="1"/>
    <col min="1054" max="1054" width="27.42578125" style="29" customWidth="1"/>
    <col min="1055" max="1055" width="17.28515625" style="29" customWidth="1"/>
    <col min="1056" max="1056" width="11.85546875" style="29" customWidth="1"/>
    <col min="1057" max="1280" width="11.42578125" style="29"/>
    <col min="1281" max="1281" width="2.7109375" style="29" customWidth="1"/>
    <col min="1282" max="1282" width="13" style="29" customWidth="1"/>
    <col min="1283" max="1283" width="8.140625" style="29" customWidth="1"/>
    <col min="1284" max="1284" width="23.85546875" style="29" customWidth="1"/>
    <col min="1285" max="1285" width="18.28515625" style="29" customWidth="1"/>
    <col min="1286" max="1286" width="23.28515625" style="29" customWidth="1"/>
    <col min="1287" max="1287" width="23" style="29" customWidth="1"/>
    <col min="1288" max="1288" width="21.7109375" style="29" customWidth="1"/>
    <col min="1289" max="1289" width="13.85546875" style="29" customWidth="1"/>
    <col min="1290" max="1290" width="20.85546875" style="29" customWidth="1"/>
    <col min="1291" max="1291" width="14.140625" style="29" customWidth="1"/>
    <col min="1292" max="1292" width="20.7109375" style="29" customWidth="1"/>
    <col min="1293" max="1293" width="28.28515625" style="29" customWidth="1"/>
    <col min="1294" max="1294" width="16.85546875" style="29" customWidth="1"/>
    <col min="1295" max="1295" width="19.140625" style="29" customWidth="1"/>
    <col min="1296" max="1296" width="13.5703125" style="29" customWidth="1"/>
    <col min="1297" max="1297" width="18.5703125" style="29" customWidth="1"/>
    <col min="1298" max="1298" width="15.7109375" style="29" customWidth="1"/>
    <col min="1299" max="1299" width="18.140625" style="29" customWidth="1"/>
    <col min="1300" max="1300" width="17" style="29" customWidth="1"/>
    <col min="1301" max="1301" width="11.85546875" style="29" customWidth="1"/>
    <col min="1302" max="1302" width="9.28515625" style="29" customWidth="1"/>
    <col min="1303" max="1303" width="16.28515625" style="29" customWidth="1"/>
    <col min="1304" max="1304" width="9.5703125" style="29" customWidth="1"/>
    <col min="1305" max="1305" width="10.5703125" style="29" customWidth="1"/>
    <col min="1306" max="1306" width="16.140625" style="29" customWidth="1"/>
    <col min="1307" max="1307" width="9.85546875" style="29" customWidth="1"/>
    <col min="1308" max="1308" width="23.85546875" style="29" customWidth="1"/>
    <col min="1309" max="1309" width="23.5703125" style="29" customWidth="1"/>
    <col min="1310" max="1310" width="27.42578125" style="29" customWidth="1"/>
    <col min="1311" max="1311" width="17.28515625" style="29" customWidth="1"/>
    <col min="1312" max="1312" width="11.85546875" style="29" customWidth="1"/>
    <col min="1313" max="1536" width="11.42578125" style="29"/>
    <col min="1537" max="1537" width="2.7109375" style="29" customWidth="1"/>
    <col min="1538" max="1538" width="13" style="29" customWidth="1"/>
    <col min="1539" max="1539" width="8.140625" style="29" customWidth="1"/>
    <col min="1540" max="1540" width="23.85546875" style="29" customWidth="1"/>
    <col min="1541" max="1541" width="18.28515625" style="29" customWidth="1"/>
    <col min="1542" max="1542" width="23.28515625" style="29" customWidth="1"/>
    <col min="1543" max="1543" width="23" style="29" customWidth="1"/>
    <col min="1544" max="1544" width="21.7109375" style="29" customWidth="1"/>
    <col min="1545" max="1545" width="13.85546875" style="29" customWidth="1"/>
    <col min="1546" max="1546" width="20.85546875" style="29" customWidth="1"/>
    <col min="1547" max="1547" width="14.140625" style="29" customWidth="1"/>
    <col min="1548" max="1548" width="20.7109375" style="29" customWidth="1"/>
    <col min="1549" max="1549" width="28.28515625" style="29" customWidth="1"/>
    <col min="1550" max="1550" width="16.85546875" style="29" customWidth="1"/>
    <col min="1551" max="1551" width="19.140625" style="29" customWidth="1"/>
    <col min="1552" max="1552" width="13.5703125" style="29" customWidth="1"/>
    <col min="1553" max="1553" width="18.5703125" style="29" customWidth="1"/>
    <col min="1554" max="1554" width="15.7109375" style="29" customWidth="1"/>
    <col min="1555" max="1555" width="18.140625" style="29" customWidth="1"/>
    <col min="1556" max="1556" width="17" style="29" customWidth="1"/>
    <col min="1557" max="1557" width="11.85546875" style="29" customWidth="1"/>
    <col min="1558" max="1558" width="9.28515625" style="29" customWidth="1"/>
    <col min="1559" max="1559" width="16.28515625" style="29" customWidth="1"/>
    <col min="1560" max="1560" width="9.5703125" style="29" customWidth="1"/>
    <col min="1561" max="1561" width="10.5703125" style="29" customWidth="1"/>
    <col min="1562" max="1562" width="16.140625" style="29" customWidth="1"/>
    <col min="1563" max="1563" width="9.85546875" style="29" customWidth="1"/>
    <col min="1564" max="1564" width="23.85546875" style="29" customWidth="1"/>
    <col min="1565" max="1565" width="23.5703125" style="29" customWidth="1"/>
    <col min="1566" max="1566" width="27.42578125" style="29" customWidth="1"/>
    <col min="1567" max="1567" width="17.28515625" style="29" customWidth="1"/>
    <col min="1568" max="1568" width="11.85546875" style="29" customWidth="1"/>
    <col min="1569" max="1792" width="11.42578125" style="29"/>
    <col min="1793" max="1793" width="2.7109375" style="29" customWidth="1"/>
    <col min="1794" max="1794" width="13" style="29" customWidth="1"/>
    <col min="1795" max="1795" width="8.140625" style="29" customWidth="1"/>
    <col min="1796" max="1796" width="23.85546875" style="29" customWidth="1"/>
    <col min="1797" max="1797" width="18.28515625" style="29" customWidth="1"/>
    <col min="1798" max="1798" width="23.28515625" style="29" customWidth="1"/>
    <col min="1799" max="1799" width="23" style="29" customWidth="1"/>
    <col min="1800" max="1800" width="21.7109375" style="29" customWidth="1"/>
    <col min="1801" max="1801" width="13.85546875" style="29" customWidth="1"/>
    <col min="1802" max="1802" width="20.85546875" style="29" customWidth="1"/>
    <col min="1803" max="1803" width="14.140625" style="29" customWidth="1"/>
    <col min="1804" max="1804" width="20.7109375" style="29" customWidth="1"/>
    <col min="1805" max="1805" width="28.28515625" style="29" customWidth="1"/>
    <col min="1806" max="1806" width="16.85546875" style="29" customWidth="1"/>
    <col min="1807" max="1807" width="19.140625" style="29" customWidth="1"/>
    <col min="1808" max="1808" width="13.5703125" style="29" customWidth="1"/>
    <col min="1809" max="1809" width="18.5703125" style="29" customWidth="1"/>
    <col min="1810" max="1810" width="15.7109375" style="29" customWidth="1"/>
    <col min="1811" max="1811" width="18.140625" style="29" customWidth="1"/>
    <col min="1812" max="1812" width="17" style="29" customWidth="1"/>
    <col min="1813" max="1813" width="11.85546875" style="29" customWidth="1"/>
    <col min="1814" max="1814" width="9.28515625" style="29" customWidth="1"/>
    <col min="1815" max="1815" width="16.28515625" style="29" customWidth="1"/>
    <col min="1816" max="1816" width="9.5703125" style="29" customWidth="1"/>
    <col min="1817" max="1817" width="10.5703125" style="29" customWidth="1"/>
    <col min="1818" max="1818" width="16.140625" style="29" customWidth="1"/>
    <col min="1819" max="1819" width="9.85546875" style="29" customWidth="1"/>
    <col min="1820" max="1820" width="23.85546875" style="29" customWidth="1"/>
    <col min="1821" max="1821" width="23.5703125" style="29" customWidth="1"/>
    <col min="1822" max="1822" width="27.42578125" style="29" customWidth="1"/>
    <col min="1823" max="1823" width="17.28515625" style="29" customWidth="1"/>
    <col min="1824" max="1824" width="11.85546875" style="29" customWidth="1"/>
    <col min="1825" max="2048" width="11.42578125" style="29"/>
    <col min="2049" max="2049" width="2.7109375" style="29" customWidth="1"/>
    <col min="2050" max="2050" width="13" style="29" customWidth="1"/>
    <col min="2051" max="2051" width="8.140625" style="29" customWidth="1"/>
    <col min="2052" max="2052" width="23.85546875" style="29" customWidth="1"/>
    <col min="2053" max="2053" width="18.28515625" style="29" customWidth="1"/>
    <col min="2054" max="2054" width="23.28515625" style="29" customWidth="1"/>
    <col min="2055" max="2055" width="23" style="29" customWidth="1"/>
    <col min="2056" max="2056" width="21.7109375" style="29" customWidth="1"/>
    <col min="2057" max="2057" width="13.85546875" style="29" customWidth="1"/>
    <col min="2058" max="2058" width="20.85546875" style="29" customWidth="1"/>
    <col min="2059" max="2059" width="14.140625" style="29" customWidth="1"/>
    <col min="2060" max="2060" width="20.7109375" style="29" customWidth="1"/>
    <col min="2061" max="2061" width="28.28515625" style="29" customWidth="1"/>
    <col min="2062" max="2062" width="16.85546875" style="29" customWidth="1"/>
    <col min="2063" max="2063" width="19.140625" style="29" customWidth="1"/>
    <col min="2064" max="2064" width="13.5703125" style="29" customWidth="1"/>
    <col min="2065" max="2065" width="18.5703125" style="29" customWidth="1"/>
    <col min="2066" max="2066" width="15.7109375" style="29" customWidth="1"/>
    <col min="2067" max="2067" width="18.140625" style="29" customWidth="1"/>
    <col min="2068" max="2068" width="17" style="29" customWidth="1"/>
    <col min="2069" max="2069" width="11.85546875" style="29" customWidth="1"/>
    <col min="2070" max="2070" width="9.28515625" style="29" customWidth="1"/>
    <col min="2071" max="2071" width="16.28515625" style="29" customWidth="1"/>
    <col min="2072" max="2072" width="9.5703125" style="29" customWidth="1"/>
    <col min="2073" max="2073" width="10.5703125" style="29" customWidth="1"/>
    <col min="2074" max="2074" width="16.140625" style="29" customWidth="1"/>
    <col min="2075" max="2075" width="9.85546875" style="29" customWidth="1"/>
    <col min="2076" max="2076" width="23.85546875" style="29" customWidth="1"/>
    <col min="2077" max="2077" width="23.5703125" style="29" customWidth="1"/>
    <col min="2078" max="2078" width="27.42578125" style="29" customWidth="1"/>
    <col min="2079" max="2079" width="17.28515625" style="29" customWidth="1"/>
    <col min="2080" max="2080" width="11.85546875" style="29" customWidth="1"/>
    <col min="2081" max="2304" width="11.42578125" style="29"/>
    <col min="2305" max="2305" width="2.7109375" style="29" customWidth="1"/>
    <col min="2306" max="2306" width="13" style="29" customWidth="1"/>
    <col min="2307" max="2307" width="8.140625" style="29" customWidth="1"/>
    <col min="2308" max="2308" width="23.85546875" style="29" customWidth="1"/>
    <col min="2309" max="2309" width="18.28515625" style="29" customWidth="1"/>
    <col min="2310" max="2310" width="23.28515625" style="29" customWidth="1"/>
    <col min="2311" max="2311" width="23" style="29" customWidth="1"/>
    <col min="2312" max="2312" width="21.7109375" style="29" customWidth="1"/>
    <col min="2313" max="2313" width="13.85546875" style="29" customWidth="1"/>
    <col min="2314" max="2314" width="20.85546875" style="29" customWidth="1"/>
    <col min="2315" max="2315" width="14.140625" style="29" customWidth="1"/>
    <col min="2316" max="2316" width="20.7109375" style="29" customWidth="1"/>
    <col min="2317" max="2317" width="28.28515625" style="29" customWidth="1"/>
    <col min="2318" max="2318" width="16.85546875" style="29" customWidth="1"/>
    <col min="2319" max="2319" width="19.140625" style="29" customWidth="1"/>
    <col min="2320" max="2320" width="13.5703125" style="29" customWidth="1"/>
    <col min="2321" max="2321" width="18.5703125" style="29" customWidth="1"/>
    <col min="2322" max="2322" width="15.7109375" style="29" customWidth="1"/>
    <col min="2323" max="2323" width="18.140625" style="29" customWidth="1"/>
    <col min="2324" max="2324" width="17" style="29" customWidth="1"/>
    <col min="2325" max="2325" width="11.85546875" style="29" customWidth="1"/>
    <col min="2326" max="2326" width="9.28515625" style="29" customWidth="1"/>
    <col min="2327" max="2327" width="16.28515625" style="29" customWidth="1"/>
    <col min="2328" max="2328" width="9.5703125" style="29" customWidth="1"/>
    <col min="2329" max="2329" width="10.5703125" style="29" customWidth="1"/>
    <col min="2330" max="2330" width="16.140625" style="29" customWidth="1"/>
    <col min="2331" max="2331" width="9.85546875" style="29" customWidth="1"/>
    <col min="2332" max="2332" width="23.85546875" style="29" customWidth="1"/>
    <col min="2333" max="2333" width="23.5703125" style="29" customWidth="1"/>
    <col min="2334" max="2334" width="27.42578125" style="29" customWidth="1"/>
    <col min="2335" max="2335" width="17.28515625" style="29" customWidth="1"/>
    <col min="2336" max="2336" width="11.85546875" style="29" customWidth="1"/>
    <col min="2337" max="2560" width="11.42578125" style="29"/>
    <col min="2561" max="2561" width="2.7109375" style="29" customWidth="1"/>
    <col min="2562" max="2562" width="13" style="29" customWidth="1"/>
    <col min="2563" max="2563" width="8.140625" style="29" customWidth="1"/>
    <col min="2564" max="2564" width="23.85546875" style="29" customWidth="1"/>
    <col min="2565" max="2565" width="18.28515625" style="29" customWidth="1"/>
    <col min="2566" max="2566" width="23.28515625" style="29" customWidth="1"/>
    <col min="2567" max="2567" width="23" style="29" customWidth="1"/>
    <col min="2568" max="2568" width="21.7109375" style="29" customWidth="1"/>
    <col min="2569" max="2569" width="13.85546875" style="29" customWidth="1"/>
    <col min="2570" max="2570" width="20.85546875" style="29" customWidth="1"/>
    <col min="2571" max="2571" width="14.140625" style="29" customWidth="1"/>
    <col min="2572" max="2572" width="20.7109375" style="29" customWidth="1"/>
    <col min="2573" max="2573" width="28.28515625" style="29" customWidth="1"/>
    <col min="2574" max="2574" width="16.85546875" style="29" customWidth="1"/>
    <col min="2575" max="2575" width="19.140625" style="29" customWidth="1"/>
    <col min="2576" max="2576" width="13.5703125" style="29" customWidth="1"/>
    <col min="2577" max="2577" width="18.5703125" style="29" customWidth="1"/>
    <col min="2578" max="2578" width="15.7109375" style="29" customWidth="1"/>
    <col min="2579" max="2579" width="18.140625" style="29" customWidth="1"/>
    <col min="2580" max="2580" width="17" style="29" customWidth="1"/>
    <col min="2581" max="2581" width="11.85546875" style="29" customWidth="1"/>
    <col min="2582" max="2582" width="9.28515625" style="29" customWidth="1"/>
    <col min="2583" max="2583" width="16.28515625" style="29" customWidth="1"/>
    <col min="2584" max="2584" width="9.5703125" style="29" customWidth="1"/>
    <col min="2585" max="2585" width="10.5703125" style="29" customWidth="1"/>
    <col min="2586" max="2586" width="16.140625" style="29" customWidth="1"/>
    <col min="2587" max="2587" width="9.85546875" style="29" customWidth="1"/>
    <col min="2588" max="2588" width="23.85546875" style="29" customWidth="1"/>
    <col min="2589" max="2589" width="23.5703125" style="29" customWidth="1"/>
    <col min="2590" max="2590" width="27.42578125" style="29" customWidth="1"/>
    <col min="2591" max="2591" width="17.28515625" style="29" customWidth="1"/>
    <col min="2592" max="2592" width="11.85546875" style="29" customWidth="1"/>
    <col min="2593" max="2816" width="11.42578125" style="29"/>
    <col min="2817" max="2817" width="2.7109375" style="29" customWidth="1"/>
    <col min="2818" max="2818" width="13" style="29" customWidth="1"/>
    <col min="2819" max="2819" width="8.140625" style="29" customWidth="1"/>
    <col min="2820" max="2820" width="23.85546875" style="29" customWidth="1"/>
    <col min="2821" max="2821" width="18.28515625" style="29" customWidth="1"/>
    <col min="2822" max="2822" width="23.28515625" style="29" customWidth="1"/>
    <col min="2823" max="2823" width="23" style="29" customWidth="1"/>
    <col min="2824" max="2824" width="21.7109375" style="29" customWidth="1"/>
    <col min="2825" max="2825" width="13.85546875" style="29" customWidth="1"/>
    <col min="2826" max="2826" width="20.85546875" style="29" customWidth="1"/>
    <col min="2827" max="2827" width="14.140625" style="29" customWidth="1"/>
    <col min="2828" max="2828" width="20.7109375" style="29" customWidth="1"/>
    <col min="2829" max="2829" width="28.28515625" style="29" customWidth="1"/>
    <col min="2830" max="2830" width="16.85546875" style="29" customWidth="1"/>
    <col min="2831" max="2831" width="19.140625" style="29" customWidth="1"/>
    <col min="2832" max="2832" width="13.5703125" style="29" customWidth="1"/>
    <col min="2833" max="2833" width="18.5703125" style="29" customWidth="1"/>
    <col min="2834" max="2834" width="15.7109375" style="29" customWidth="1"/>
    <col min="2835" max="2835" width="18.140625" style="29" customWidth="1"/>
    <col min="2836" max="2836" width="17" style="29" customWidth="1"/>
    <col min="2837" max="2837" width="11.85546875" style="29" customWidth="1"/>
    <col min="2838" max="2838" width="9.28515625" style="29" customWidth="1"/>
    <col min="2839" max="2839" width="16.28515625" style="29" customWidth="1"/>
    <col min="2840" max="2840" width="9.5703125" style="29" customWidth="1"/>
    <col min="2841" max="2841" width="10.5703125" style="29" customWidth="1"/>
    <col min="2842" max="2842" width="16.140625" style="29" customWidth="1"/>
    <col min="2843" max="2843" width="9.85546875" style="29" customWidth="1"/>
    <col min="2844" max="2844" width="23.85546875" style="29" customWidth="1"/>
    <col min="2845" max="2845" width="23.5703125" style="29" customWidth="1"/>
    <col min="2846" max="2846" width="27.42578125" style="29" customWidth="1"/>
    <col min="2847" max="2847" width="17.28515625" style="29" customWidth="1"/>
    <col min="2848" max="2848" width="11.85546875" style="29" customWidth="1"/>
    <col min="2849" max="3072" width="11.42578125" style="29"/>
    <col min="3073" max="3073" width="2.7109375" style="29" customWidth="1"/>
    <col min="3074" max="3074" width="13" style="29" customWidth="1"/>
    <col min="3075" max="3075" width="8.140625" style="29" customWidth="1"/>
    <col min="3076" max="3076" width="23.85546875" style="29" customWidth="1"/>
    <col min="3077" max="3077" width="18.28515625" style="29" customWidth="1"/>
    <col min="3078" max="3078" width="23.28515625" style="29" customWidth="1"/>
    <col min="3079" max="3079" width="23" style="29" customWidth="1"/>
    <col min="3080" max="3080" width="21.7109375" style="29" customWidth="1"/>
    <col min="3081" max="3081" width="13.85546875" style="29" customWidth="1"/>
    <col min="3082" max="3082" width="20.85546875" style="29" customWidth="1"/>
    <col min="3083" max="3083" width="14.140625" style="29" customWidth="1"/>
    <col min="3084" max="3084" width="20.7109375" style="29" customWidth="1"/>
    <col min="3085" max="3085" width="28.28515625" style="29" customWidth="1"/>
    <col min="3086" max="3086" width="16.85546875" style="29" customWidth="1"/>
    <col min="3087" max="3087" width="19.140625" style="29" customWidth="1"/>
    <col min="3088" max="3088" width="13.5703125" style="29" customWidth="1"/>
    <col min="3089" max="3089" width="18.5703125" style="29" customWidth="1"/>
    <col min="3090" max="3090" width="15.7109375" style="29" customWidth="1"/>
    <col min="3091" max="3091" width="18.140625" style="29" customWidth="1"/>
    <col min="3092" max="3092" width="17" style="29" customWidth="1"/>
    <col min="3093" max="3093" width="11.85546875" style="29" customWidth="1"/>
    <col min="3094" max="3094" width="9.28515625" style="29" customWidth="1"/>
    <col min="3095" max="3095" width="16.28515625" style="29" customWidth="1"/>
    <col min="3096" max="3096" width="9.5703125" style="29" customWidth="1"/>
    <col min="3097" max="3097" width="10.5703125" style="29" customWidth="1"/>
    <col min="3098" max="3098" width="16.140625" style="29" customWidth="1"/>
    <col min="3099" max="3099" width="9.85546875" style="29" customWidth="1"/>
    <col min="3100" max="3100" width="23.85546875" style="29" customWidth="1"/>
    <col min="3101" max="3101" width="23.5703125" style="29" customWidth="1"/>
    <col min="3102" max="3102" width="27.42578125" style="29" customWidth="1"/>
    <col min="3103" max="3103" width="17.28515625" style="29" customWidth="1"/>
    <col min="3104" max="3104" width="11.85546875" style="29" customWidth="1"/>
    <col min="3105" max="3328" width="11.42578125" style="29"/>
    <col min="3329" max="3329" width="2.7109375" style="29" customWidth="1"/>
    <col min="3330" max="3330" width="13" style="29" customWidth="1"/>
    <col min="3331" max="3331" width="8.140625" style="29" customWidth="1"/>
    <col min="3332" max="3332" width="23.85546875" style="29" customWidth="1"/>
    <col min="3333" max="3333" width="18.28515625" style="29" customWidth="1"/>
    <col min="3334" max="3334" width="23.28515625" style="29" customWidth="1"/>
    <col min="3335" max="3335" width="23" style="29" customWidth="1"/>
    <col min="3336" max="3336" width="21.7109375" style="29" customWidth="1"/>
    <col min="3337" max="3337" width="13.85546875" style="29" customWidth="1"/>
    <col min="3338" max="3338" width="20.85546875" style="29" customWidth="1"/>
    <col min="3339" max="3339" width="14.140625" style="29" customWidth="1"/>
    <col min="3340" max="3340" width="20.7109375" style="29" customWidth="1"/>
    <col min="3341" max="3341" width="28.28515625" style="29" customWidth="1"/>
    <col min="3342" max="3342" width="16.85546875" style="29" customWidth="1"/>
    <col min="3343" max="3343" width="19.140625" style="29" customWidth="1"/>
    <col min="3344" max="3344" width="13.5703125" style="29" customWidth="1"/>
    <col min="3345" max="3345" width="18.5703125" style="29" customWidth="1"/>
    <col min="3346" max="3346" width="15.7109375" style="29" customWidth="1"/>
    <col min="3347" max="3347" width="18.140625" style="29" customWidth="1"/>
    <col min="3348" max="3348" width="17" style="29" customWidth="1"/>
    <col min="3349" max="3349" width="11.85546875" style="29" customWidth="1"/>
    <col min="3350" max="3350" width="9.28515625" style="29" customWidth="1"/>
    <col min="3351" max="3351" width="16.28515625" style="29" customWidth="1"/>
    <col min="3352" max="3352" width="9.5703125" style="29" customWidth="1"/>
    <col min="3353" max="3353" width="10.5703125" style="29" customWidth="1"/>
    <col min="3354" max="3354" width="16.140625" style="29" customWidth="1"/>
    <col min="3355" max="3355" width="9.85546875" style="29" customWidth="1"/>
    <col min="3356" max="3356" width="23.85546875" style="29" customWidth="1"/>
    <col min="3357" max="3357" width="23.5703125" style="29" customWidth="1"/>
    <col min="3358" max="3358" width="27.42578125" style="29" customWidth="1"/>
    <col min="3359" max="3359" width="17.28515625" style="29" customWidth="1"/>
    <col min="3360" max="3360" width="11.85546875" style="29" customWidth="1"/>
    <col min="3361" max="3584" width="11.42578125" style="29"/>
    <col min="3585" max="3585" width="2.7109375" style="29" customWidth="1"/>
    <col min="3586" max="3586" width="13" style="29" customWidth="1"/>
    <col min="3587" max="3587" width="8.140625" style="29" customWidth="1"/>
    <col min="3588" max="3588" width="23.85546875" style="29" customWidth="1"/>
    <col min="3589" max="3589" width="18.28515625" style="29" customWidth="1"/>
    <col min="3590" max="3590" width="23.28515625" style="29" customWidth="1"/>
    <col min="3591" max="3591" width="23" style="29" customWidth="1"/>
    <col min="3592" max="3592" width="21.7109375" style="29" customWidth="1"/>
    <col min="3593" max="3593" width="13.85546875" style="29" customWidth="1"/>
    <col min="3594" max="3594" width="20.85546875" style="29" customWidth="1"/>
    <col min="3595" max="3595" width="14.140625" style="29" customWidth="1"/>
    <col min="3596" max="3596" width="20.7109375" style="29" customWidth="1"/>
    <col min="3597" max="3597" width="28.28515625" style="29" customWidth="1"/>
    <col min="3598" max="3598" width="16.85546875" style="29" customWidth="1"/>
    <col min="3599" max="3599" width="19.140625" style="29" customWidth="1"/>
    <col min="3600" max="3600" width="13.5703125" style="29" customWidth="1"/>
    <col min="3601" max="3601" width="18.5703125" style="29" customWidth="1"/>
    <col min="3602" max="3602" width="15.7109375" style="29" customWidth="1"/>
    <col min="3603" max="3603" width="18.140625" style="29" customWidth="1"/>
    <col min="3604" max="3604" width="17" style="29" customWidth="1"/>
    <col min="3605" max="3605" width="11.85546875" style="29" customWidth="1"/>
    <col min="3606" max="3606" width="9.28515625" style="29" customWidth="1"/>
    <col min="3607" max="3607" width="16.28515625" style="29" customWidth="1"/>
    <col min="3608" max="3608" width="9.5703125" style="29" customWidth="1"/>
    <col min="3609" max="3609" width="10.5703125" style="29" customWidth="1"/>
    <col min="3610" max="3610" width="16.140625" style="29" customWidth="1"/>
    <col min="3611" max="3611" width="9.85546875" style="29" customWidth="1"/>
    <col min="3612" max="3612" width="23.85546875" style="29" customWidth="1"/>
    <col min="3613" max="3613" width="23.5703125" style="29" customWidth="1"/>
    <col min="3614" max="3614" width="27.42578125" style="29" customWidth="1"/>
    <col min="3615" max="3615" width="17.28515625" style="29" customWidth="1"/>
    <col min="3616" max="3616" width="11.85546875" style="29" customWidth="1"/>
    <col min="3617" max="3840" width="11.42578125" style="29"/>
    <col min="3841" max="3841" width="2.7109375" style="29" customWidth="1"/>
    <col min="3842" max="3842" width="13" style="29" customWidth="1"/>
    <col min="3843" max="3843" width="8.140625" style="29" customWidth="1"/>
    <col min="3844" max="3844" width="23.85546875" style="29" customWidth="1"/>
    <col min="3845" max="3845" width="18.28515625" style="29" customWidth="1"/>
    <col min="3846" max="3846" width="23.28515625" style="29" customWidth="1"/>
    <col min="3847" max="3847" width="23" style="29" customWidth="1"/>
    <col min="3848" max="3848" width="21.7109375" style="29" customWidth="1"/>
    <col min="3849" max="3849" width="13.85546875" style="29" customWidth="1"/>
    <col min="3850" max="3850" width="20.85546875" style="29" customWidth="1"/>
    <col min="3851" max="3851" width="14.140625" style="29" customWidth="1"/>
    <col min="3852" max="3852" width="20.7109375" style="29" customWidth="1"/>
    <col min="3853" max="3853" width="28.28515625" style="29" customWidth="1"/>
    <col min="3854" max="3854" width="16.85546875" style="29" customWidth="1"/>
    <col min="3855" max="3855" width="19.140625" style="29" customWidth="1"/>
    <col min="3856" max="3856" width="13.5703125" style="29" customWidth="1"/>
    <col min="3857" max="3857" width="18.5703125" style="29" customWidth="1"/>
    <col min="3858" max="3858" width="15.7109375" style="29" customWidth="1"/>
    <col min="3859" max="3859" width="18.140625" style="29" customWidth="1"/>
    <col min="3860" max="3860" width="17" style="29" customWidth="1"/>
    <col min="3861" max="3861" width="11.85546875" style="29" customWidth="1"/>
    <col min="3862" max="3862" width="9.28515625" style="29" customWidth="1"/>
    <col min="3863" max="3863" width="16.28515625" style="29" customWidth="1"/>
    <col min="3864" max="3864" width="9.5703125" style="29" customWidth="1"/>
    <col min="3865" max="3865" width="10.5703125" style="29" customWidth="1"/>
    <col min="3866" max="3866" width="16.140625" style="29" customWidth="1"/>
    <col min="3867" max="3867" width="9.85546875" style="29" customWidth="1"/>
    <col min="3868" max="3868" width="23.85546875" style="29" customWidth="1"/>
    <col min="3869" max="3869" width="23.5703125" style="29" customWidth="1"/>
    <col min="3870" max="3870" width="27.42578125" style="29" customWidth="1"/>
    <col min="3871" max="3871" width="17.28515625" style="29" customWidth="1"/>
    <col min="3872" max="3872" width="11.85546875" style="29" customWidth="1"/>
    <col min="3873" max="4096" width="11.42578125" style="29"/>
    <col min="4097" max="4097" width="2.7109375" style="29" customWidth="1"/>
    <col min="4098" max="4098" width="13" style="29" customWidth="1"/>
    <col min="4099" max="4099" width="8.140625" style="29" customWidth="1"/>
    <col min="4100" max="4100" width="23.85546875" style="29" customWidth="1"/>
    <col min="4101" max="4101" width="18.28515625" style="29" customWidth="1"/>
    <col min="4102" max="4102" width="23.28515625" style="29" customWidth="1"/>
    <col min="4103" max="4103" width="23" style="29" customWidth="1"/>
    <col min="4104" max="4104" width="21.7109375" style="29" customWidth="1"/>
    <col min="4105" max="4105" width="13.85546875" style="29" customWidth="1"/>
    <col min="4106" max="4106" width="20.85546875" style="29" customWidth="1"/>
    <col min="4107" max="4107" width="14.140625" style="29" customWidth="1"/>
    <col min="4108" max="4108" width="20.7109375" style="29" customWidth="1"/>
    <col min="4109" max="4109" width="28.28515625" style="29" customWidth="1"/>
    <col min="4110" max="4110" width="16.85546875" style="29" customWidth="1"/>
    <col min="4111" max="4111" width="19.140625" style="29" customWidth="1"/>
    <col min="4112" max="4112" width="13.5703125" style="29" customWidth="1"/>
    <col min="4113" max="4113" width="18.5703125" style="29" customWidth="1"/>
    <col min="4114" max="4114" width="15.7109375" style="29" customWidth="1"/>
    <col min="4115" max="4115" width="18.140625" style="29" customWidth="1"/>
    <col min="4116" max="4116" width="17" style="29" customWidth="1"/>
    <col min="4117" max="4117" width="11.85546875" style="29" customWidth="1"/>
    <col min="4118" max="4118" width="9.28515625" style="29" customWidth="1"/>
    <col min="4119" max="4119" width="16.28515625" style="29" customWidth="1"/>
    <col min="4120" max="4120" width="9.5703125" style="29" customWidth="1"/>
    <col min="4121" max="4121" width="10.5703125" style="29" customWidth="1"/>
    <col min="4122" max="4122" width="16.140625" style="29" customWidth="1"/>
    <col min="4123" max="4123" width="9.85546875" style="29" customWidth="1"/>
    <col min="4124" max="4124" width="23.85546875" style="29" customWidth="1"/>
    <col min="4125" max="4125" width="23.5703125" style="29" customWidth="1"/>
    <col min="4126" max="4126" width="27.42578125" style="29" customWidth="1"/>
    <col min="4127" max="4127" width="17.28515625" style="29" customWidth="1"/>
    <col min="4128" max="4128" width="11.85546875" style="29" customWidth="1"/>
    <col min="4129" max="4352" width="11.42578125" style="29"/>
    <col min="4353" max="4353" width="2.7109375" style="29" customWidth="1"/>
    <col min="4354" max="4354" width="13" style="29" customWidth="1"/>
    <col min="4355" max="4355" width="8.140625" style="29" customWidth="1"/>
    <col min="4356" max="4356" width="23.85546875" style="29" customWidth="1"/>
    <col min="4357" max="4357" width="18.28515625" style="29" customWidth="1"/>
    <col min="4358" max="4358" width="23.28515625" style="29" customWidth="1"/>
    <col min="4359" max="4359" width="23" style="29" customWidth="1"/>
    <col min="4360" max="4360" width="21.7109375" style="29" customWidth="1"/>
    <col min="4361" max="4361" width="13.85546875" style="29" customWidth="1"/>
    <col min="4362" max="4362" width="20.85546875" style="29" customWidth="1"/>
    <col min="4363" max="4363" width="14.140625" style="29" customWidth="1"/>
    <col min="4364" max="4364" width="20.7109375" style="29" customWidth="1"/>
    <col min="4365" max="4365" width="28.28515625" style="29" customWidth="1"/>
    <col min="4366" max="4366" width="16.85546875" style="29" customWidth="1"/>
    <col min="4367" max="4367" width="19.140625" style="29" customWidth="1"/>
    <col min="4368" max="4368" width="13.5703125" style="29" customWidth="1"/>
    <col min="4369" max="4369" width="18.5703125" style="29" customWidth="1"/>
    <col min="4370" max="4370" width="15.7109375" style="29" customWidth="1"/>
    <col min="4371" max="4371" width="18.140625" style="29" customWidth="1"/>
    <col min="4372" max="4372" width="17" style="29" customWidth="1"/>
    <col min="4373" max="4373" width="11.85546875" style="29" customWidth="1"/>
    <col min="4374" max="4374" width="9.28515625" style="29" customWidth="1"/>
    <col min="4375" max="4375" width="16.28515625" style="29" customWidth="1"/>
    <col min="4376" max="4376" width="9.5703125" style="29" customWidth="1"/>
    <col min="4377" max="4377" width="10.5703125" style="29" customWidth="1"/>
    <col min="4378" max="4378" width="16.140625" style="29" customWidth="1"/>
    <col min="4379" max="4379" width="9.85546875" style="29" customWidth="1"/>
    <col min="4380" max="4380" width="23.85546875" style="29" customWidth="1"/>
    <col min="4381" max="4381" width="23.5703125" style="29" customWidth="1"/>
    <col min="4382" max="4382" width="27.42578125" style="29" customWidth="1"/>
    <col min="4383" max="4383" width="17.28515625" style="29" customWidth="1"/>
    <col min="4384" max="4384" width="11.85546875" style="29" customWidth="1"/>
    <col min="4385" max="4608" width="11.42578125" style="29"/>
    <col min="4609" max="4609" width="2.7109375" style="29" customWidth="1"/>
    <col min="4610" max="4610" width="13" style="29" customWidth="1"/>
    <col min="4611" max="4611" width="8.140625" style="29" customWidth="1"/>
    <col min="4612" max="4612" width="23.85546875" style="29" customWidth="1"/>
    <col min="4613" max="4613" width="18.28515625" style="29" customWidth="1"/>
    <col min="4614" max="4614" width="23.28515625" style="29" customWidth="1"/>
    <col min="4615" max="4615" width="23" style="29" customWidth="1"/>
    <col min="4616" max="4616" width="21.7109375" style="29" customWidth="1"/>
    <col min="4617" max="4617" width="13.85546875" style="29" customWidth="1"/>
    <col min="4618" max="4618" width="20.85546875" style="29" customWidth="1"/>
    <col min="4619" max="4619" width="14.140625" style="29" customWidth="1"/>
    <col min="4620" max="4620" width="20.7109375" style="29" customWidth="1"/>
    <col min="4621" max="4621" width="28.28515625" style="29" customWidth="1"/>
    <col min="4622" max="4622" width="16.85546875" style="29" customWidth="1"/>
    <col min="4623" max="4623" width="19.140625" style="29" customWidth="1"/>
    <col min="4624" max="4624" width="13.5703125" style="29" customWidth="1"/>
    <col min="4625" max="4625" width="18.5703125" style="29" customWidth="1"/>
    <col min="4626" max="4626" width="15.7109375" style="29" customWidth="1"/>
    <col min="4627" max="4627" width="18.140625" style="29" customWidth="1"/>
    <col min="4628" max="4628" width="17" style="29" customWidth="1"/>
    <col min="4629" max="4629" width="11.85546875" style="29" customWidth="1"/>
    <col min="4630" max="4630" width="9.28515625" style="29" customWidth="1"/>
    <col min="4631" max="4631" width="16.28515625" style="29" customWidth="1"/>
    <col min="4632" max="4632" width="9.5703125" style="29" customWidth="1"/>
    <col min="4633" max="4633" width="10.5703125" style="29" customWidth="1"/>
    <col min="4634" max="4634" width="16.140625" style="29" customWidth="1"/>
    <col min="4635" max="4635" width="9.85546875" style="29" customWidth="1"/>
    <col min="4636" max="4636" width="23.85546875" style="29" customWidth="1"/>
    <col min="4637" max="4637" width="23.5703125" style="29" customWidth="1"/>
    <col min="4638" max="4638" width="27.42578125" style="29" customWidth="1"/>
    <col min="4639" max="4639" width="17.28515625" style="29" customWidth="1"/>
    <col min="4640" max="4640" width="11.85546875" style="29" customWidth="1"/>
    <col min="4641" max="4864" width="11.42578125" style="29"/>
    <col min="4865" max="4865" width="2.7109375" style="29" customWidth="1"/>
    <col min="4866" max="4866" width="13" style="29" customWidth="1"/>
    <col min="4867" max="4867" width="8.140625" style="29" customWidth="1"/>
    <col min="4868" max="4868" width="23.85546875" style="29" customWidth="1"/>
    <col min="4869" max="4869" width="18.28515625" style="29" customWidth="1"/>
    <col min="4870" max="4870" width="23.28515625" style="29" customWidth="1"/>
    <col min="4871" max="4871" width="23" style="29" customWidth="1"/>
    <col min="4872" max="4872" width="21.7109375" style="29" customWidth="1"/>
    <col min="4873" max="4873" width="13.85546875" style="29" customWidth="1"/>
    <col min="4874" max="4874" width="20.85546875" style="29" customWidth="1"/>
    <col min="4875" max="4875" width="14.140625" style="29" customWidth="1"/>
    <col min="4876" max="4876" width="20.7109375" style="29" customWidth="1"/>
    <col min="4877" max="4877" width="28.28515625" style="29" customWidth="1"/>
    <col min="4878" max="4878" width="16.85546875" style="29" customWidth="1"/>
    <col min="4879" max="4879" width="19.140625" style="29" customWidth="1"/>
    <col min="4880" max="4880" width="13.5703125" style="29" customWidth="1"/>
    <col min="4881" max="4881" width="18.5703125" style="29" customWidth="1"/>
    <col min="4882" max="4882" width="15.7109375" style="29" customWidth="1"/>
    <col min="4883" max="4883" width="18.140625" style="29" customWidth="1"/>
    <col min="4884" max="4884" width="17" style="29" customWidth="1"/>
    <col min="4885" max="4885" width="11.85546875" style="29" customWidth="1"/>
    <col min="4886" max="4886" width="9.28515625" style="29" customWidth="1"/>
    <col min="4887" max="4887" width="16.28515625" style="29" customWidth="1"/>
    <col min="4888" max="4888" width="9.5703125" style="29" customWidth="1"/>
    <col min="4889" max="4889" width="10.5703125" style="29" customWidth="1"/>
    <col min="4890" max="4890" width="16.140625" style="29" customWidth="1"/>
    <col min="4891" max="4891" width="9.85546875" style="29" customWidth="1"/>
    <col min="4892" max="4892" width="23.85546875" style="29" customWidth="1"/>
    <col min="4893" max="4893" width="23.5703125" style="29" customWidth="1"/>
    <col min="4894" max="4894" width="27.42578125" style="29" customWidth="1"/>
    <col min="4895" max="4895" width="17.28515625" style="29" customWidth="1"/>
    <col min="4896" max="4896" width="11.85546875" style="29" customWidth="1"/>
    <col min="4897" max="5120" width="11.42578125" style="29"/>
    <col min="5121" max="5121" width="2.7109375" style="29" customWidth="1"/>
    <col min="5122" max="5122" width="13" style="29" customWidth="1"/>
    <col min="5123" max="5123" width="8.140625" style="29" customWidth="1"/>
    <col min="5124" max="5124" width="23.85546875" style="29" customWidth="1"/>
    <col min="5125" max="5125" width="18.28515625" style="29" customWidth="1"/>
    <col min="5126" max="5126" width="23.28515625" style="29" customWidth="1"/>
    <col min="5127" max="5127" width="23" style="29" customWidth="1"/>
    <col min="5128" max="5128" width="21.7109375" style="29" customWidth="1"/>
    <col min="5129" max="5129" width="13.85546875" style="29" customWidth="1"/>
    <col min="5130" max="5130" width="20.85546875" style="29" customWidth="1"/>
    <col min="5131" max="5131" width="14.140625" style="29" customWidth="1"/>
    <col min="5132" max="5132" width="20.7109375" style="29" customWidth="1"/>
    <col min="5133" max="5133" width="28.28515625" style="29" customWidth="1"/>
    <col min="5134" max="5134" width="16.85546875" style="29" customWidth="1"/>
    <col min="5135" max="5135" width="19.140625" style="29" customWidth="1"/>
    <col min="5136" max="5136" width="13.5703125" style="29" customWidth="1"/>
    <col min="5137" max="5137" width="18.5703125" style="29" customWidth="1"/>
    <col min="5138" max="5138" width="15.7109375" style="29" customWidth="1"/>
    <col min="5139" max="5139" width="18.140625" style="29" customWidth="1"/>
    <col min="5140" max="5140" width="17" style="29" customWidth="1"/>
    <col min="5141" max="5141" width="11.85546875" style="29" customWidth="1"/>
    <col min="5142" max="5142" width="9.28515625" style="29" customWidth="1"/>
    <col min="5143" max="5143" width="16.28515625" style="29" customWidth="1"/>
    <col min="5144" max="5144" width="9.5703125" style="29" customWidth="1"/>
    <col min="5145" max="5145" width="10.5703125" style="29" customWidth="1"/>
    <col min="5146" max="5146" width="16.140625" style="29" customWidth="1"/>
    <col min="5147" max="5147" width="9.85546875" style="29" customWidth="1"/>
    <col min="5148" max="5148" width="23.85546875" style="29" customWidth="1"/>
    <col min="5149" max="5149" width="23.5703125" style="29" customWidth="1"/>
    <col min="5150" max="5150" width="27.42578125" style="29" customWidth="1"/>
    <col min="5151" max="5151" width="17.28515625" style="29" customWidth="1"/>
    <col min="5152" max="5152" width="11.85546875" style="29" customWidth="1"/>
    <col min="5153" max="5376" width="11.42578125" style="29"/>
    <col min="5377" max="5377" width="2.7109375" style="29" customWidth="1"/>
    <col min="5378" max="5378" width="13" style="29" customWidth="1"/>
    <col min="5379" max="5379" width="8.140625" style="29" customWidth="1"/>
    <col min="5380" max="5380" width="23.85546875" style="29" customWidth="1"/>
    <col min="5381" max="5381" width="18.28515625" style="29" customWidth="1"/>
    <col min="5382" max="5382" width="23.28515625" style="29" customWidth="1"/>
    <col min="5383" max="5383" width="23" style="29" customWidth="1"/>
    <col min="5384" max="5384" width="21.7109375" style="29" customWidth="1"/>
    <col min="5385" max="5385" width="13.85546875" style="29" customWidth="1"/>
    <col min="5386" max="5386" width="20.85546875" style="29" customWidth="1"/>
    <col min="5387" max="5387" width="14.140625" style="29" customWidth="1"/>
    <col min="5388" max="5388" width="20.7109375" style="29" customWidth="1"/>
    <col min="5389" max="5389" width="28.28515625" style="29" customWidth="1"/>
    <col min="5390" max="5390" width="16.85546875" style="29" customWidth="1"/>
    <col min="5391" max="5391" width="19.140625" style="29" customWidth="1"/>
    <col min="5392" max="5392" width="13.5703125" style="29" customWidth="1"/>
    <col min="5393" max="5393" width="18.5703125" style="29" customWidth="1"/>
    <col min="5394" max="5394" width="15.7109375" style="29" customWidth="1"/>
    <col min="5395" max="5395" width="18.140625" style="29" customWidth="1"/>
    <col min="5396" max="5396" width="17" style="29" customWidth="1"/>
    <col min="5397" max="5397" width="11.85546875" style="29" customWidth="1"/>
    <col min="5398" max="5398" width="9.28515625" style="29" customWidth="1"/>
    <col min="5399" max="5399" width="16.28515625" style="29" customWidth="1"/>
    <col min="5400" max="5400" width="9.5703125" style="29" customWidth="1"/>
    <col min="5401" max="5401" width="10.5703125" style="29" customWidth="1"/>
    <col min="5402" max="5402" width="16.140625" style="29" customWidth="1"/>
    <col min="5403" max="5403" width="9.85546875" style="29" customWidth="1"/>
    <col min="5404" max="5404" width="23.85546875" style="29" customWidth="1"/>
    <col min="5405" max="5405" width="23.5703125" style="29" customWidth="1"/>
    <col min="5406" max="5406" width="27.42578125" style="29" customWidth="1"/>
    <col min="5407" max="5407" width="17.28515625" style="29" customWidth="1"/>
    <col min="5408" max="5408" width="11.85546875" style="29" customWidth="1"/>
    <col min="5409" max="5632" width="11.42578125" style="29"/>
    <col min="5633" max="5633" width="2.7109375" style="29" customWidth="1"/>
    <col min="5634" max="5634" width="13" style="29" customWidth="1"/>
    <col min="5635" max="5635" width="8.140625" style="29" customWidth="1"/>
    <col min="5636" max="5636" width="23.85546875" style="29" customWidth="1"/>
    <col min="5637" max="5637" width="18.28515625" style="29" customWidth="1"/>
    <col min="5638" max="5638" width="23.28515625" style="29" customWidth="1"/>
    <col min="5639" max="5639" width="23" style="29" customWidth="1"/>
    <col min="5640" max="5640" width="21.7109375" style="29" customWidth="1"/>
    <col min="5641" max="5641" width="13.85546875" style="29" customWidth="1"/>
    <col min="5642" max="5642" width="20.85546875" style="29" customWidth="1"/>
    <col min="5643" max="5643" width="14.140625" style="29" customWidth="1"/>
    <col min="5644" max="5644" width="20.7109375" style="29" customWidth="1"/>
    <col min="5645" max="5645" width="28.28515625" style="29" customWidth="1"/>
    <col min="5646" max="5646" width="16.85546875" style="29" customWidth="1"/>
    <col min="5647" max="5647" width="19.140625" style="29" customWidth="1"/>
    <col min="5648" max="5648" width="13.5703125" style="29" customWidth="1"/>
    <col min="5649" max="5649" width="18.5703125" style="29" customWidth="1"/>
    <col min="5650" max="5650" width="15.7109375" style="29" customWidth="1"/>
    <col min="5651" max="5651" width="18.140625" style="29" customWidth="1"/>
    <col min="5652" max="5652" width="17" style="29" customWidth="1"/>
    <col min="5653" max="5653" width="11.85546875" style="29" customWidth="1"/>
    <col min="5654" max="5654" width="9.28515625" style="29" customWidth="1"/>
    <col min="5655" max="5655" width="16.28515625" style="29" customWidth="1"/>
    <col min="5656" max="5656" width="9.5703125" style="29" customWidth="1"/>
    <col min="5657" max="5657" width="10.5703125" style="29" customWidth="1"/>
    <col min="5658" max="5658" width="16.140625" style="29" customWidth="1"/>
    <col min="5659" max="5659" width="9.85546875" style="29" customWidth="1"/>
    <col min="5660" max="5660" width="23.85546875" style="29" customWidth="1"/>
    <col min="5661" max="5661" width="23.5703125" style="29" customWidth="1"/>
    <col min="5662" max="5662" width="27.42578125" style="29" customWidth="1"/>
    <col min="5663" max="5663" width="17.28515625" style="29" customWidth="1"/>
    <col min="5664" max="5664" width="11.85546875" style="29" customWidth="1"/>
    <col min="5665" max="5888" width="11.42578125" style="29"/>
    <col min="5889" max="5889" width="2.7109375" style="29" customWidth="1"/>
    <col min="5890" max="5890" width="13" style="29" customWidth="1"/>
    <col min="5891" max="5891" width="8.140625" style="29" customWidth="1"/>
    <col min="5892" max="5892" width="23.85546875" style="29" customWidth="1"/>
    <col min="5893" max="5893" width="18.28515625" style="29" customWidth="1"/>
    <col min="5894" max="5894" width="23.28515625" style="29" customWidth="1"/>
    <col min="5895" max="5895" width="23" style="29" customWidth="1"/>
    <col min="5896" max="5896" width="21.7109375" style="29" customWidth="1"/>
    <col min="5897" max="5897" width="13.85546875" style="29" customWidth="1"/>
    <col min="5898" max="5898" width="20.85546875" style="29" customWidth="1"/>
    <col min="5899" max="5899" width="14.140625" style="29" customWidth="1"/>
    <col min="5900" max="5900" width="20.7109375" style="29" customWidth="1"/>
    <col min="5901" max="5901" width="28.28515625" style="29" customWidth="1"/>
    <col min="5902" max="5902" width="16.85546875" style="29" customWidth="1"/>
    <col min="5903" max="5903" width="19.140625" style="29" customWidth="1"/>
    <col min="5904" max="5904" width="13.5703125" style="29" customWidth="1"/>
    <col min="5905" max="5905" width="18.5703125" style="29" customWidth="1"/>
    <col min="5906" max="5906" width="15.7109375" style="29" customWidth="1"/>
    <col min="5907" max="5907" width="18.140625" style="29" customWidth="1"/>
    <col min="5908" max="5908" width="17" style="29" customWidth="1"/>
    <col min="5909" max="5909" width="11.85546875" style="29" customWidth="1"/>
    <col min="5910" max="5910" width="9.28515625" style="29" customWidth="1"/>
    <col min="5911" max="5911" width="16.28515625" style="29" customWidth="1"/>
    <col min="5912" max="5912" width="9.5703125" style="29" customWidth="1"/>
    <col min="5913" max="5913" width="10.5703125" style="29" customWidth="1"/>
    <col min="5914" max="5914" width="16.140625" style="29" customWidth="1"/>
    <col min="5915" max="5915" width="9.85546875" style="29" customWidth="1"/>
    <col min="5916" max="5916" width="23.85546875" style="29" customWidth="1"/>
    <col min="5917" max="5917" width="23.5703125" style="29" customWidth="1"/>
    <col min="5918" max="5918" width="27.42578125" style="29" customWidth="1"/>
    <col min="5919" max="5919" width="17.28515625" style="29" customWidth="1"/>
    <col min="5920" max="5920" width="11.85546875" style="29" customWidth="1"/>
    <col min="5921" max="6144" width="11.42578125" style="29"/>
    <col min="6145" max="6145" width="2.7109375" style="29" customWidth="1"/>
    <col min="6146" max="6146" width="13" style="29" customWidth="1"/>
    <col min="6147" max="6147" width="8.140625" style="29" customWidth="1"/>
    <col min="6148" max="6148" width="23.85546875" style="29" customWidth="1"/>
    <col min="6149" max="6149" width="18.28515625" style="29" customWidth="1"/>
    <col min="6150" max="6150" width="23.28515625" style="29" customWidth="1"/>
    <col min="6151" max="6151" width="23" style="29" customWidth="1"/>
    <col min="6152" max="6152" width="21.7109375" style="29" customWidth="1"/>
    <col min="6153" max="6153" width="13.85546875" style="29" customWidth="1"/>
    <col min="6154" max="6154" width="20.85546875" style="29" customWidth="1"/>
    <col min="6155" max="6155" width="14.140625" style="29" customWidth="1"/>
    <col min="6156" max="6156" width="20.7109375" style="29" customWidth="1"/>
    <col min="6157" max="6157" width="28.28515625" style="29" customWidth="1"/>
    <col min="6158" max="6158" width="16.85546875" style="29" customWidth="1"/>
    <col min="6159" max="6159" width="19.140625" style="29" customWidth="1"/>
    <col min="6160" max="6160" width="13.5703125" style="29" customWidth="1"/>
    <col min="6161" max="6161" width="18.5703125" style="29" customWidth="1"/>
    <col min="6162" max="6162" width="15.7109375" style="29" customWidth="1"/>
    <col min="6163" max="6163" width="18.140625" style="29" customWidth="1"/>
    <col min="6164" max="6164" width="17" style="29" customWidth="1"/>
    <col min="6165" max="6165" width="11.85546875" style="29" customWidth="1"/>
    <col min="6166" max="6166" width="9.28515625" style="29" customWidth="1"/>
    <col min="6167" max="6167" width="16.28515625" style="29" customWidth="1"/>
    <col min="6168" max="6168" width="9.5703125" style="29" customWidth="1"/>
    <col min="6169" max="6169" width="10.5703125" style="29" customWidth="1"/>
    <col min="6170" max="6170" width="16.140625" style="29" customWidth="1"/>
    <col min="6171" max="6171" width="9.85546875" style="29" customWidth="1"/>
    <col min="6172" max="6172" width="23.85546875" style="29" customWidth="1"/>
    <col min="6173" max="6173" width="23.5703125" style="29" customWidth="1"/>
    <col min="6174" max="6174" width="27.42578125" style="29" customWidth="1"/>
    <col min="6175" max="6175" width="17.28515625" style="29" customWidth="1"/>
    <col min="6176" max="6176" width="11.85546875" style="29" customWidth="1"/>
    <col min="6177" max="6400" width="11.42578125" style="29"/>
    <col min="6401" max="6401" width="2.7109375" style="29" customWidth="1"/>
    <col min="6402" max="6402" width="13" style="29" customWidth="1"/>
    <col min="6403" max="6403" width="8.140625" style="29" customWidth="1"/>
    <col min="6404" max="6404" width="23.85546875" style="29" customWidth="1"/>
    <col min="6405" max="6405" width="18.28515625" style="29" customWidth="1"/>
    <col min="6406" max="6406" width="23.28515625" style="29" customWidth="1"/>
    <col min="6407" max="6407" width="23" style="29" customWidth="1"/>
    <col min="6408" max="6408" width="21.7109375" style="29" customWidth="1"/>
    <col min="6409" max="6409" width="13.85546875" style="29" customWidth="1"/>
    <col min="6410" max="6410" width="20.85546875" style="29" customWidth="1"/>
    <col min="6411" max="6411" width="14.140625" style="29" customWidth="1"/>
    <col min="6412" max="6412" width="20.7109375" style="29" customWidth="1"/>
    <col min="6413" max="6413" width="28.28515625" style="29" customWidth="1"/>
    <col min="6414" max="6414" width="16.85546875" style="29" customWidth="1"/>
    <col min="6415" max="6415" width="19.140625" style="29" customWidth="1"/>
    <col min="6416" max="6416" width="13.5703125" style="29" customWidth="1"/>
    <col min="6417" max="6417" width="18.5703125" style="29" customWidth="1"/>
    <col min="6418" max="6418" width="15.7109375" style="29" customWidth="1"/>
    <col min="6419" max="6419" width="18.140625" style="29" customWidth="1"/>
    <col min="6420" max="6420" width="17" style="29" customWidth="1"/>
    <col min="6421" max="6421" width="11.85546875" style="29" customWidth="1"/>
    <col min="6422" max="6422" width="9.28515625" style="29" customWidth="1"/>
    <col min="6423" max="6423" width="16.28515625" style="29" customWidth="1"/>
    <col min="6424" max="6424" width="9.5703125" style="29" customWidth="1"/>
    <col min="6425" max="6425" width="10.5703125" style="29" customWidth="1"/>
    <col min="6426" max="6426" width="16.140625" style="29" customWidth="1"/>
    <col min="6427" max="6427" width="9.85546875" style="29" customWidth="1"/>
    <col min="6428" max="6428" width="23.85546875" style="29" customWidth="1"/>
    <col min="6429" max="6429" width="23.5703125" style="29" customWidth="1"/>
    <col min="6430" max="6430" width="27.42578125" style="29" customWidth="1"/>
    <col min="6431" max="6431" width="17.28515625" style="29" customWidth="1"/>
    <col min="6432" max="6432" width="11.85546875" style="29" customWidth="1"/>
    <col min="6433" max="6656" width="11.42578125" style="29"/>
    <col min="6657" max="6657" width="2.7109375" style="29" customWidth="1"/>
    <col min="6658" max="6658" width="13" style="29" customWidth="1"/>
    <col min="6659" max="6659" width="8.140625" style="29" customWidth="1"/>
    <col min="6660" max="6660" width="23.85546875" style="29" customWidth="1"/>
    <col min="6661" max="6661" width="18.28515625" style="29" customWidth="1"/>
    <col min="6662" max="6662" width="23.28515625" style="29" customWidth="1"/>
    <col min="6663" max="6663" width="23" style="29" customWidth="1"/>
    <col min="6664" max="6664" width="21.7109375" style="29" customWidth="1"/>
    <col min="6665" max="6665" width="13.85546875" style="29" customWidth="1"/>
    <col min="6666" max="6666" width="20.85546875" style="29" customWidth="1"/>
    <col min="6667" max="6667" width="14.140625" style="29" customWidth="1"/>
    <col min="6668" max="6668" width="20.7109375" style="29" customWidth="1"/>
    <col min="6669" max="6669" width="28.28515625" style="29" customWidth="1"/>
    <col min="6670" max="6670" width="16.85546875" style="29" customWidth="1"/>
    <col min="6671" max="6671" width="19.140625" style="29" customWidth="1"/>
    <col min="6672" max="6672" width="13.5703125" style="29" customWidth="1"/>
    <col min="6673" max="6673" width="18.5703125" style="29" customWidth="1"/>
    <col min="6674" max="6674" width="15.7109375" style="29" customWidth="1"/>
    <col min="6675" max="6675" width="18.140625" style="29" customWidth="1"/>
    <col min="6676" max="6676" width="17" style="29" customWidth="1"/>
    <col min="6677" max="6677" width="11.85546875" style="29" customWidth="1"/>
    <col min="6678" max="6678" width="9.28515625" style="29" customWidth="1"/>
    <col min="6679" max="6679" width="16.28515625" style="29" customWidth="1"/>
    <col min="6680" max="6680" width="9.5703125" style="29" customWidth="1"/>
    <col min="6681" max="6681" width="10.5703125" style="29" customWidth="1"/>
    <col min="6682" max="6682" width="16.140625" style="29" customWidth="1"/>
    <col min="6683" max="6683" width="9.85546875" style="29" customWidth="1"/>
    <col min="6684" max="6684" width="23.85546875" style="29" customWidth="1"/>
    <col min="6685" max="6685" width="23.5703125" style="29" customWidth="1"/>
    <col min="6686" max="6686" width="27.42578125" style="29" customWidth="1"/>
    <col min="6687" max="6687" width="17.28515625" style="29" customWidth="1"/>
    <col min="6688" max="6688" width="11.85546875" style="29" customWidth="1"/>
    <col min="6689" max="6912" width="11.42578125" style="29"/>
    <col min="6913" max="6913" width="2.7109375" style="29" customWidth="1"/>
    <col min="6914" max="6914" width="13" style="29" customWidth="1"/>
    <col min="6915" max="6915" width="8.140625" style="29" customWidth="1"/>
    <col min="6916" max="6916" width="23.85546875" style="29" customWidth="1"/>
    <col min="6917" max="6917" width="18.28515625" style="29" customWidth="1"/>
    <col min="6918" max="6918" width="23.28515625" style="29" customWidth="1"/>
    <col min="6919" max="6919" width="23" style="29" customWidth="1"/>
    <col min="6920" max="6920" width="21.7109375" style="29" customWidth="1"/>
    <col min="6921" max="6921" width="13.85546875" style="29" customWidth="1"/>
    <col min="6922" max="6922" width="20.85546875" style="29" customWidth="1"/>
    <col min="6923" max="6923" width="14.140625" style="29" customWidth="1"/>
    <col min="6924" max="6924" width="20.7109375" style="29" customWidth="1"/>
    <col min="6925" max="6925" width="28.28515625" style="29" customWidth="1"/>
    <col min="6926" max="6926" width="16.85546875" style="29" customWidth="1"/>
    <col min="6927" max="6927" width="19.140625" style="29" customWidth="1"/>
    <col min="6928" max="6928" width="13.5703125" style="29" customWidth="1"/>
    <col min="6929" max="6929" width="18.5703125" style="29" customWidth="1"/>
    <col min="6930" max="6930" width="15.7109375" style="29" customWidth="1"/>
    <col min="6931" max="6931" width="18.140625" style="29" customWidth="1"/>
    <col min="6932" max="6932" width="17" style="29" customWidth="1"/>
    <col min="6933" max="6933" width="11.85546875" style="29" customWidth="1"/>
    <col min="6934" max="6934" width="9.28515625" style="29" customWidth="1"/>
    <col min="6935" max="6935" width="16.28515625" style="29" customWidth="1"/>
    <col min="6936" max="6936" width="9.5703125" style="29" customWidth="1"/>
    <col min="6937" max="6937" width="10.5703125" style="29" customWidth="1"/>
    <col min="6938" max="6938" width="16.140625" style="29" customWidth="1"/>
    <col min="6939" max="6939" width="9.85546875" style="29" customWidth="1"/>
    <col min="6940" max="6940" width="23.85546875" style="29" customWidth="1"/>
    <col min="6941" max="6941" width="23.5703125" style="29" customWidth="1"/>
    <col min="6942" max="6942" width="27.42578125" style="29" customWidth="1"/>
    <col min="6943" max="6943" width="17.28515625" style="29" customWidth="1"/>
    <col min="6944" max="6944" width="11.85546875" style="29" customWidth="1"/>
    <col min="6945" max="7168" width="11.42578125" style="29"/>
    <col min="7169" max="7169" width="2.7109375" style="29" customWidth="1"/>
    <col min="7170" max="7170" width="13" style="29" customWidth="1"/>
    <col min="7171" max="7171" width="8.140625" style="29" customWidth="1"/>
    <col min="7172" max="7172" width="23.85546875" style="29" customWidth="1"/>
    <col min="7173" max="7173" width="18.28515625" style="29" customWidth="1"/>
    <col min="7174" max="7174" width="23.28515625" style="29" customWidth="1"/>
    <col min="7175" max="7175" width="23" style="29" customWidth="1"/>
    <col min="7176" max="7176" width="21.7109375" style="29" customWidth="1"/>
    <col min="7177" max="7177" width="13.85546875" style="29" customWidth="1"/>
    <col min="7178" max="7178" width="20.85546875" style="29" customWidth="1"/>
    <col min="7179" max="7179" width="14.140625" style="29" customWidth="1"/>
    <col min="7180" max="7180" width="20.7109375" style="29" customWidth="1"/>
    <col min="7181" max="7181" width="28.28515625" style="29" customWidth="1"/>
    <col min="7182" max="7182" width="16.85546875" style="29" customWidth="1"/>
    <col min="7183" max="7183" width="19.140625" style="29" customWidth="1"/>
    <col min="7184" max="7184" width="13.5703125" style="29" customWidth="1"/>
    <col min="7185" max="7185" width="18.5703125" style="29" customWidth="1"/>
    <col min="7186" max="7186" width="15.7109375" style="29" customWidth="1"/>
    <col min="7187" max="7187" width="18.140625" style="29" customWidth="1"/>
    <col min="7188" max="7188" width="17" style="29" customWidth="1"/>
    <col min="7189" max="7189" width="11.85546875" style="29" customWidth="1"/>
    <col min="7190" max="7190" width="9.28515625" style="29" customWidth="1"/>
    <col min="7191" max="7191" width="16.28515625" style="29" customWidth="1"/>
    <col min="7192" max="7192" width="9.5703125" style="29" customWidth="1"/>
    <col min="7193" max="7193" width="10.5703125" style="29" customWidth="1"/>
    <col min="7194" max="7194" width="16.140625" style="29" customWidth="1"/>
    <col min="7195" max="7195" width="9.85546875" style="29" customWidth="1"/>
    <col min="7196" max="7196" width="23.85546875" style="29" customWidth="1"/>
    <col min="7197" max="7197" width="23.5703125" style="29" customWidth="1"/>
    <col min="7198" max="7198" width="27.42578125" style="29" customWidth="1"/>
    <col min="7199" max="7199" width="17.28515625" style="29" customWidth="1"/>
    <col min="7200" max="7200" width="11.85546875" style="29" customWidth="1"/>
    <col min="7201" max="7424" width="11.42578125" style="29"/>
    <col min="7425" max="7425" width="2.7109375" style="29" customWidth="1"/>
    <col min="7426" max="7426" width="13" style="29" customWidth="1"/>
    <col min="7427" max="7427" width="8.140625" style="29" customWidth="1"/>
    <col min="7428" max="7428" width="23.85546875" style="29" customWidth="1"/>
    <col min="7429" max="7429" width="18.28515625" style="29" customWidth="1"/>
    <col min="7430" max="7430" width="23.28515625" style="29" customWidth="1"/>
    <col min="7431" max="7431" width="23" style="29" customWidth="1"/>
    <col min="7432" max="7432" width="21.7109375" style="29" customWidth="1"/>
    <col min="7433" max="7433" width="13.85546875" style="29" customWidth="1"/>
    <col min="7434" max="7434" width="20.85546875" style="29" customWidth="1"/>
    <col min="7435" max="7435" width="14.140625" style="29" customWidth="1"/>
    <col min="7436" max="7436" width="20.7109375" style="29" customWidth="1"/>
    <col min="7437" max="7437" width="28.28515625" style="29" customWidth="1"/>
    <col min="7438" max="7438" width="16.85546875" style="29" customWidth="1"/>
    <col min="7439" max="7439" width="19.140625" style="29" customWidth="1"/>
    <col min="7440" max="7440" width="13.5703125" style="29" customWidth="1"/>
    <col min="7441" max="7441" width="18.5703125" style="29" customWidth="1"/>
    <col min="7442" max="7442" width="15.7109375" style="29" customWidth="1"/>
    <col min="7443" max="7443" width="18.140625" style="29" customWidth="1"/>
    <col min="7444" max="7444" width="17" style="29" customWidth="1"/>
    <col min="7445" max="7445" width="11.85546875" style="29" customWidth="1"/>
    <col min="7446" max="7446" width="9.28515625" style="29" customWidth="1"/>
    <col min="7447" max="7447" width="16.28515625" style="29" customWidth="1"/>
    <col min="7448" max="7448" width="9.5703125" style="29" customWidth="1"/>
    <col min="7449" max="7449" width="10.5703125" style="29" customWidth="1"/>
    <col min="7450" max="7450" width="16.140625" style="29" customWidth="1"/>
    <col min="7451" max="7451" width="9.85546875" style="29" customWidth="1"/>
    <col min="7452" max="7452" width="23.85546875" style="29" customWidth="1"/>
    <col min="7453" max="7453" width="23.5703125" style="29" customWidth="1"/>
    <col min="7454" max="7454" width="27.42578125" style="29" customWidth="1"/>
    <col min="7455" max="7455" width="17.28515625" style="29" customWidth="1"/>
    <col min="7456" max="7456" width="11.85546875" style="29" customWidth="1"/>
    <col min="7457" max="7680" width="11.42578125" style="29"/>
    <col min="7681" max="7681" width="2.7109375" style="29" customWidth="1"/>
    <col min="7682" max="7682" width="13" style="29" customWidth="1"/>
    <col min="7683" max="7683" width="8.140625" style="29" customWidth="1"/>
    <col min="7684" max="7684" width="23.85546875" style="29" customWidth="1"/>
    <col min="7685" max="7685" width="18.28515625" style="29" customWidth="1"/>
    <col min="7686" max="7686" width="23.28515625" style="29" customWidth="1"/>
    <col min="7687" max="7687" width="23" style="29" customWidth="1"/>
    <col min="7688" max="7688" width="21.7109375" style="29" customWidth="1"/>
    <col min="7689" max="7689" width="13.85546875" style="29" customWidth="1"/>
    <col min="7690" max="7690" width="20.85546875" style="29" customWidth="1"/>
    <col min="7691" max="7691" width="14.140625" style="29" customWidth="1"/>
    <col min="7692" max="7692" width="20.7109375" style="29" customWidth="1"/>
    <col min="7693" max="7693" width="28.28515625" style="29" customWidth="1"/>
    <col min="7694" max="7694" width="16.85546875" style="29" customWidth="1"/>
    <col min="7695" max="7695" width="19.140625" style="29" customWidth="1"/>
    <col min="7696" max="7696" width="13.5703125" style="29" customWidth="1"/>
    <col min="7697" max="7697" width="18.5703125" style="29" customWidth="1"/>
    <col min="7698" max="7698" width="15.7109375" style="29" customWidth="1"/>
    <col min="7699" max="7699" width="18.140625" style="29" customWidth="1"/>
    <col min="7700" max="7700" width="17" style="29" customWidth="1"/>
    <col min="7701" max="7701" width="11.85546875" style="29" customWidth="1"/>
    <col min="7702" max="7702" width="9.28515625" style="29" customWidth="1"/>
    <col min="7703" max="7703" width="16.28515625" style="29" customWidth="1"/>
    <col min="7704" max="7704" width="9.5703125" style="29" customWidth="1"/>
    <col min="7705" max="7705" width="10.5703125" style="29" customWidth="1"/>
    <col min="7706" max="7706" width="16.140625" style="29" customWidth="1"/>
    <col min="7707" max="7707" width="9.85546875" style="29" customWidth="1"/>
    <col min="7708" max="7708" width="23.85546875" style="29" customWidth="1"/>
    <col min="7709" max="7709" width="23.5703125" style="29" customWidth="1"/>
    <col min="7710" max="7710" width="27.42578125" style="29" customWidth="1"/>
    <col min="7711" max="7711" width="17.28515625" style="29" customWidth="1"/>
    <col min="7712" max="7712" width="11.85546875" style="29" customWidth="1"/>
    <col min="7713" max="7936" width="11.42578125" style="29"/>
    <col min="7937" max="7937" width="2.7109375" style="29" customWidth="1"/>
    <col min="7938" max="7938" width="13" style="29" customWidth="1"/>
    <col min="7939" max="7939" width="8.140625" style="29" customWidth="1"/>
    <col min="7940" max="7940" width="23.85546875" style="29" customWidth="1"/>
    <col min="7941" max="7941" width="18.28515625" style="29" customWidth="1"/>
    <col min="7942" max="7942" width="23.28515625" style="29" customWidth="1"/>
    <col min="7943" max="7943" width="23" style="29" customWidth="1"/>
    <col min="7944" max="7944" width="21.7109375" style="29" customWidth="1"/>
    <col min="7945" max="7945" width="13.85546875" style="29" customWidth="1"/>
    <col min="7946" max="7946" width="20.85546875" style="29" customWidth="1"/>
    <col min="7947" max="7947" width="14.140625" style="29" customWidth="1"/>
    <col min="7948" max="7948" width="20.7109375" style="29" customWidth="1"/>
    <col min="7949" max="7949" width="28.28515625" style="29" customWidth="1"/>
    <col min="7950" max="7950" width="16.85546875" style="29" customWidth="1"/>
    <col min="7951" max="7951" width="19.140625" style="29" customWidth="1"/>
    <col min="7952" max="7952" width="13.5703125" style="29" customWidth="1"/>
    <col min="7953" max="7953" width="18.5703125" style="29" customWidth="1"/>
    <col min="7954" max="7954" width="15.7109375" style="29" customWidth="1"/>
    <col min="7955" max="7955" width="18.140625" style="29" customWidth="1"/>
    <col min="7956" max="7956" width="17" style="29" customWidth="1"/>
    <col min="7957" max="7957" width="11.85546875" style="29" customWidth="1"/>
    <col min="7958" max="7958" width="9.28515625" style="29" customWidth="1"/>
    <col min="7959" max="7959" width="16.28515625" style="29" customWidth="1"/>
    <col min="7960" max="7960" width="9.5703125" style="29" customWidth="1"/>
    <col min="7961" max="7961" width="10.5703125" style="29" customWidth="1"/>
    <col min="7962" max="7962" width="16.140625" style="29" customWidth="1"/>
    <col min="7963" max="7963" width="9.85546875" style="29" customWidth="1"/>
    <col min="7964" max="7964" width="23.85546875" style="29" customWidth="1"/>
    <col min="7965" max="7965" width="23.5703125" style="29" customWidth="1"/>
    <col min="7966" max="7966" width="27.42578125" style="29" customWidth="1"/>
    <col min="7967" max="7967" width="17.28515625" style="29" customWidth="1"/>
    <col min="7968" max="7968" width="11.85546875" style="29" customWidth="1"/>
    <col min="7969" max="8192" width="11.42578125" style="29"/>
    <col min="8193" max="8193" width="2.7109375" style="29" customWidth="1"/>
    <col min="8194" max="8194" width="13" style="29" customWidth="1"/>
    <col min="8195" max="8195" width="8.140625" style="29" customWidth="1"/>
    <col min="8196" max="8196" width="23.85546875" style="29" customWidth="1"/>
    <col min="8197" max="8197" width="18.28515625" style="29" customWidth="1"/>
    <col min="8198" max="8198" width="23.28515625" style="29" customWidth="1"/>
    <col min="8199" max="8199" width="23" style="29" customWidth="1"/>
    <col min="8200" max="8200" width="21.7109375" style="29" customWidth="1"/>
    <col min="8201" max="8201" width="13.85546875" style="29" customWidth="1"/>
    <col min="8202" max="8202" width="20.85546875" style="29" customWidth="1"/>
    <col min="8203" max="8203" width="14.140625" style="29" customWidth="1"/>
    <col min="8204" max="8204" width="20.7109375" style="29" customWidth="1"/>
    <col min="8205" max="8205" width="28.28515625" style="29" customWidth="1"/>
    <col min="8206" max="8206" width="16.85546875" style="29" customWidth="1"/>
    <col min="8207" max="8207" width="19.140625" style="29" customWidth="1"/>
    <col min="8208" max="8208" width="13.5703125" style="29" customWidth="1"/>
    <col min="8209" max="8209" width="18.5703125" style="29" customWidth="1"/>
    <col min="8210" max="8210" width="15.7109375" style="29" customWidth="1"/>
    <col min="8211" max="8211" width="18.140625" style="29" customWidth="1"/>
    <col min="8212" max="8212" width="17" style="29" customWidth="1"/>
    <col min="8213" max="8213" width="11.85546875" style="29" customWidth="1"/>
    <col min="8214" max="8214" width="9.28515625" style="29" customWidth="1"/>
    <col min="8215" max="8215" width="16.28515625" style="29" customWidth="1"/>
    <col min="8216" max="8216" width="9.5703125" style="29" customWidth="1"/>
    <col min="8217" max="8217" width="10.5703125" style="29" customWidth="1"/>
    <col min="8218" max="8218" width="16.140625" style="29" customWidth="1"/>
    <col min="8219" max="8219" width="9.85546875" style="29" customWidth="1"/>
    <col min="8220" max="8220" width="23.85546875" style="29" customWidth="1"/>
    <col min="8221" max="8221" width="23.5703125" style="29" customWidth="1"/>
    <col min="8222" max="8222" width="27.42578125" style="29" customWidth="1"/>
    <col min="8223" max="8223" width="17.28515625" style="29" customWidth="1"/>
    <col min="8224" max="8224" width="11.85546875" style="29" customWidth="1"/>
    <col min="8225" max="8448" width="11.42578125" style="29"/>
    <col min="8449" max="8449" width="2.7109375" style="29" customWidth="1"/>
    <col min="8450" max="8450" width="13" style="29" customWidth="1"/>
    <col min="8451" max="8451" width="8.140625" style="29" customWidth="1"/>
    <col min="8452" max="8452" width="23.85546875" style="29" customWidth="1"/>
    <col min="8453" max="8453" width="18.28515625" style="29" customWidth="1"/>
    <col min="8454" max="8454" width="23.28515625" style="29" customWidth="1"/>
    <col min="8455" max="8455" width="23" style="29" customWidth="1"/>
    <col min="8456" max="8456" width="21.7109375" style="29" customWidth="1"/>
    <col min="8457" max="8457" width="13.85546875" style="29" customWidth="1"/>
    <col min="8458" max="8458" width="20.85546875" style="29" customWidth="1"/>
    <col min="8459" max="8459" width="14.140625" style="29" customWidth="1"/>
    <col min="8460" max="8460" width="20.7109375" style="29" customWidth="1"/>
    <col min="8461" max="8461" width="28.28515625" style="29" customWidth="1"/>
    <col min="8462" max="8462" width="16.85546875" style="29" customWidth="1"/>
    <col min="8463" max="8463" width="19.140625" style="29" customWidth="1"/>
    <col min="8464" max="8464" width="13.5703125" style="29" customWidth="1"/>
    <col min="8465" max="8465" width="18.5703125" style="29" customWidth="1"/>
    <col min="8466" max="8466" width="15.7109375" style="29" customWidth="1"/>
    <col min="8467" max="8467" width="18.140625" style="29" customWidth="1"/>
    <col min="8468" max="8468" width="17" style="29" customWidth="1"/>
    <col min="8469" max="8469" width="11.85546875" style="29" customWidth="1"/>
    <col min="8470" max="8470" width="9.28515625" style="29" customWidth="1"/>
    <col min="8471" max="8471" width="16.28515625" style="29" customWidth="1"/>
    <col min="8472" max="8472" width="9.5703125" style="29" customWidth="1"/>
    <col min="8473" max="8473" width="10.5703125" style="29" customWidth="1"/>
    <col min="8474" max="8474" width="16.140625" style="29" customWidth="1"/>
    <col min="8475" max="8475" width="9.85546875" style="29" customWidth="1"/>
    <col min="8476" max="8476" width="23.85546875" style="29" customWidth="1"/>
    <col min="8477" max="8477" width="23.5703125" style="29" customWidth="1"/>
    <col min="8478" max="8478" width="27.42578125" style="29" customWidth="1"/>
    <col min="8479" max="8479" width="17.28515625" style="29" customWidth="1"/>
    <col min="8480" max="8480" width="11.85546875" style="29" customWidth="1"/>
    <col min="8481" max="8704" width="11.42578125" style="29"/>
    <col min="8705" max="8705" width="2.7109375" style="29" customWidth="1"/>
    <col min="8706" max="8706" width="13" style="29" customWidth="1"/>
    <col min="8707" max="8707" width="8.140625" style="29" customWidth="1"/>
    <col min="8708" max="8708" width="23.85546875" style="29" customWidth="1"/>
    <col min="8709" max="8709" width="18.28515625" style="29" customWidth="1"/>
    <col min="8710" max="8710" width="23.28515625" style="29" customWidth="1"/>
    <col min="8711" max="8711" width="23" style="29" customWidth="1"/>
    <col min="8712" max="8712" width="21.7109375" style="29" customWidth="1"/>
    <col min="8713" max="8713" width="13.85546875" style="29" customWidth="1"/>
    <col min="8714" max="8714" width="20.85546875" style="29" customWidth="1"/>
    <col min="8715" max="8715" width="14.140625" style="29" customWidth="1"/>
    <col min="8716" max="8716" width="20.7109375" style="29" customWidth="1"/>
    <col min="8717" max="8717" width="28.28515625" style="29" customWidth="1"/>
    <col min="8718" max="8718" width="16.85546875" style="29" customWidth="1"/>
    <col min="8719" max="8719" width="19.140625" style="29" customWidth="1"/>
    <col min="8720" max="8720" width="13.5703125" style="29" customWidth="1"/>
    <col min="8721" max="8721" width="18.5703125" style="29" customWidth="1"/>
    <col min="8722" max="8722" width="15.7109375" style="29" customWidth="1"/>
    <col min="8723" max="8723" width="18.140625" style="29" customWidth="1"/>
    <col min="8724" max="8724" width="17" style="29" customWidth="1"/>
    <col min="8725" max="8725" width="11.85546875" style="29" customWidth="1"/>
    <col min="8726" max="8726" width="9.28515625" style="29" customWidth="1"/>
    <col min="8727" max="8727" width="16.28515625" style="29" customWidth="1"/>
    <col min="8728" max="8728" width="9.5703125" style="29" customWidth="1"/>
    <col min="8729" max="8729" width="10.5703125" style="29" customWidth="1"/>
    <col min="8730" max="8730" width="16.140625" style="29" customWidth="1"/>
    <col min="8731" max="8731" width="9.85546875" style="29" customWidth="1"/>
    <col min="8732" max="8732" width="23.85546875" style="29" customWidth="1"/>
    <col min="8733" max="8733" width="23.5703125" style="29" customWidth="1"/>
    <col min="8734" max="8734" width="27.42578125" style="29" customWidth="1"/>
    <col min="8735" max="8735" width="17.28515625" style="29" customWidth="1"/>
    <col min="8736" max="8736" width="11.85546875" style="29" customWidth="1"/>
    <col min="8737" max="8960" width="11.42578125" style="29"/>
    <col min="8961" max="8961" width="2.7109375" style="29" customWidth="1"/>
    <col min="8962" max="8962" width="13" style="29" customWidth="1"/>
    <col min="8963" max="8963" width="8.140625" style="29" customWidth="1"/>
    <col min="8964" max="8964" width="23.85546875" style="29" customWidth="1"/>
    <col min="8965" max="8965" width="18.28515625" style="29" customWidth="1"/>
    <col min="8966" max="8966" width="23.28515625" style="29" customWidth="1"/>
    <col min="8967" max="8967" width="23" style="29" customWidth="1"/>
    <col min="8968" max="8968" width="21.7109375" style="29" customWidth="1"/>
    <col min="8969" max="8969" width="13.85546875" style="29" customWidth="1"/>
    <col min="8970" max="8970" width="20.85546875" style="29" customWidth="1"/>
    <col min="8971" max="8971" width="14.140625" style="29" customWidth="1"/>
    <col min="8972" max="8972" width="20.7109375" style="29" customWidth="1"/>
    <col min="8973" max="8973" width="28.28515625" style="29" customWidth="1"/>
    <col min="8974" max="8974" width="16.85546875" style="29" customWidth="1"/>
    <col min="8975" max="8975" width="19.140625" style="29" customWidth="1"/>
    <col min="8976" max="8976" width="13.5703125" style="29" customWidth="1"/>
    <col min="8977" max="8977" width="18.5703125" style="29" customWidth="1"/>
    <col min="8978" max="8978" width="15.7109375" style="29" customWidth="1"/>
    <col min="8979" max="8979" width="18.140625" style="29" customWidth="1"/>
    <col min="8980" max="8980" width="17" style="29" customWidth="1"/>
    <col min="8981" max="8981" width="11.85546875" style="29" customWidth="1"/>
    <col min="8982" max="8982" width="9.28515625" style="29" customWidth="1"/>
    <col min="8983" max="8983" width="16.28515625" style="29" customWidth="1"/>
    <col min="8984" max="8984" width="9.5703125" style="29" customWidth="1"/>
    <col min="8985" max="8985" width="10.5703125" style="29" customWidth="1"/>
    <col min="8986" max="8986" width="16.140625" style="29" customWidth="1"/>
    <col min="8987" max="8987" width="9.85546875" style="29" customWidth="1"/>
    <col min="8988" max="8988" width="23.85546875" style="29" customWidth="1"/>
    <col min="8989" max="8989" width="23.5703125" style="29" customWidth="1"/>
    <col min="8990" max="8990" width="27.42578125" style="29" customWidth="1"/>
    <col min="8991" max="8991" width="17.28515625" style="29" customWidth="1"/>
    <col min="8992" max="8992" width="11.85546875" style="29" customWidth="1"/>
    <col min="8993" max="9216" width="11.42578125" style="29"/>
    <col min="9217" max="9217" width="2.7109375" style="29" customWidth="1"/>
    <col min="9218" max="9218" width="13" style="29" customWidth="1"/>
    <col min="9219" max="9219" width="8.140625" style="29" customWidth="1"/>
    <col min="9220" max="9220" width="23.85546875" style="29" customWidth="1"/>
    <col min="9221" max="9221" width="18.28515625" style="29" customWidth="1"/>
    <col min="9222" max="9222" width="23.28515625" style="29" customWidth="1"/>
    <col min="9223" max="9223" width="23" style="29" customWidth="1"/>
    <col min="9224" max="9224" width="21.7109375" style="29" customWidth="1"/>
    <col min="9225" max="9225" width="13.85546875" style="29" customWidth="1"/>
    <col min="9226" max="9226" width="20.85546875" style="29" customWidth="1"/>
    <col min="9227" max="9227" width="14.140625" style="29" customWidth="1"/>
    <col min="9228" max="9228" width="20.7109375" style="29" customWidth="1"/>
    <col min="9229" max="9229" width="28.28515625" style="29" customWidth="1"/>
    <col min="9230" max="9230" width="16.85546875" style="29" customWidth="1"/>
    <col min="9231" max="9231" width="19.140625" style="29" customWidth="1"/>
    <col min="9232" max="9232" width="13.5703125" style="29" customWidth="1"/>
    <col min="9233" max="9233" width="18.5703125" style="29" customWidth="1"/>
    <col min="9234" max="9234" width="15.7109375" style="29" customWidth="1"/>
    <col min="9235" max="9235" width="18.140625" style="29" customWidth="1"/>
    <col min="9236" max="9236" width="17" style="29" customWidth="1"/>
    <col min="9237" max="9237" width="11.85546875" style="29" customWidth="1"/>
    <col min="9238" max="9238" width="9.28515625" style="29" customWidth="1"/>
    <col min="9239" max="9239" width="16.28515625" style="29" customWidth="1"/>
    <col min="9240" max="9240" width="9.5703125" style="29" customWidth="1"/>
    <col min="9241" max="9241" width="10.5703125" style="29" customWidth="1"/>
    <col min="9242" max="9242" width="16.140625" style="29" customWidth="1"/>
    <col min="9243" max="9243" width="9.85546875" style="29" customWidth="1"/>
    <col min="9244" max="9244" width="23.85546875" style="29" customWidth="1"/>
    <col min="9245" max="9245" width="23.5703125" style="29" customWidth="1"/>
    <col min="9246" max="9246" width="27.42578125" style="29" customWidth="1"/>
    <col min="9247" max="9247" width="17.28515625" style="29" customWidth="1"/>
    <col min="9248" max="9248" width="11.85546875" style="29" customWidth="1"/>
    <col min="9249" max="9472" width="11.42578125" style="29"/>
    <col min="9473" max="9473" width="2.7109375" style="29" customWidth="1"/>
    <col min="9474" max="9474" width="13" style="29" customWidth="1"/>
    <col min="9475" max="9475" width="8.140625" style="29" customWidth="1"/>
    <col min="9476" max="9476" width="23.85546875" style="29" customWidth="1"/>
    <col min="9477" max="9477" width="18.28515625" style="29" customWidth="1"/>
    <col min="9478" max="9478" width="23.28515625" style="29" customWidth="1"/>
    <col min="9479" max="9479" width="23" style="29" customWidth="1"/>
    <col min="9480" max="9480" width="21.7109375" style="29" customWidth="1"/>
    <col min="9481" max="9481" width="13.85546875" style="29" customWidth="1"/>
    <col min="9482" max="9482" width="20.85546875" style="29" customWidth="1"/>
    <col min="9483" max="9483" width="14.140625" style="29" customWidth="1"/>
    <col min="9484" max="9484" width="20.7109375" style="29" customWidth="1"/>
    <col min="9485" max="9485" width="28.28515625" style="29" customWidth="1"/>
    <col min="9486" max="9486" width="16.85546875" style="29" customWidth="1"/>
    <col min="9487" max="9487" width="19.140625" style="29" customWidth="1"/>
    <col min="9488" max="9488" width="13.5703125" style="29" customWidth="1"/>
    <col min="9489" max="9489" width="18.5703125" style="29" customWidth="1"/>
    <col min="9490" max="9490" width="15.7109375" style="29" customWidth="1"/>
    <col min="9491" max="9491" width="18.140625" style="29" customWidth="1"/>
    <col min="9492" max="9492" width="17" style="29" customWidth="1"/>
    <col min="9493" max="9493" width="11.85546875" style="29" customWidth="1"/>
    <col min="9494" max="9494" width="9.28515625" style="29" customWidth="1"/>
    <col min="9495" max="9495" width="16.28515625" style="29" customWidth="1"/>
    <col min="9496" max="9496" width="9.5703125" style="29" customWidth="1"/>
    <col min="9497" max="9497" width="10.5703125" style="29" customWidth="1"/>
    <col min="9498" max="9498" width="16.140625" style="29" customWidth="1"/>
    <col min="9499" max="9499" width="9.85546875" style="29" customWidth="1"/>
    <col min="9500" max="9500" width="23.85546875" style="29" customWidth="1"/>
    <col min="9501" max="9501" width="23.5703125" style="29" customWidth="1"/>
    <col min="9502" max="9502" width="27.42578125" style="29" customWidth="1"/>
    <col min="9503" max="9503" width="17.28515625" style="29" customWidth="1"/>
    <col min="9504" max="9504" width="11.85546875" style="29" customWidth="1"/>
    <col min="9505" max="9728" width="11.42578125" style="29"/>
    <col min="9729" max="9729" width="2.7109375" style="29" customWidth="1"/>
    <col min="9730" max="9730" width="13" style="29" customWidth="1"/>
    <col min="9731" max="9731" width="8.140625" style="29" customWidth="1"/>
    <col min="9732" max="9732" width="23.85546875" style="29" customWidth="1"/>
    <col min="9733" max="9733" width="18.28515625" style="29" customWidth="1"/>
    <col min="9734" max="9734" width="23.28515625" style="29" customWidth="1"/>
    <col min="9735" max="9735" width="23" style="29" customWidth="1"/>
    <col min="9736" max="9736" width="21.7109375" style="29" customWidth="1"/>
    <col min="9737" max="9737" width="13.85546875" style="29" customWidth="1"/>
    <col min="9738" max="9738" width="20.85546875" style="29" customWidth="1"/>
    <col min="9739" max="9739" width="14.140625" style="29" customWidth="1"/>
    <col min="9740" max="9740" width="20.7109375" style="29" customWidth="1"/>
    <col min="9741" max="9741" width="28.28515625" style="29" customWidth="1"/>
    <col min="9742" max="9742" width="16.85546875" style="29" customWidth="1"/>
    <col min="9743" max="9743" width="19.140625" style="29" customWidth="1"/>
    <col min="9744" max="9744" width="13.5703125" style="29" customWidth="1"/>
    <col min="9745" max="9745" width="18.5703125" style="29" customWidth="1"/>
    <col min="9746" max="9746" width="15.7109375" style="29" customWidth="1"/>
    <col min="9747" max="9747" width="18.140625" style="29" customWidth="1"/>
    <col min="9748" max="9748" width="17" style="29" customWidth="1"/>
    <col min="9749" max="9749" width="11.85546875" style="29" customWidth="1"/>
    <col min="9750" max="9750" width="9.28515625" style="29" customWidth="1"/>
    <col min="9751" max="9751" width="16.28515625" style="29" customWidth="1"/>
    <col min="9752" max="9752" width="9.5703125" style="29" customWidth="1"/>
    <col min="9753" max="9753" width="10.5703125" style="29" customWidth="1"/>
    <col min="9754" max="9754" width="16.140625" style="29" customWidth="1"/>
    <col min="9755" max="9755" width="9.85546875" style="29" customWidth="1"/>
    <col min="9756" max="9756" width="23.85546875" style="29" customWidth="1"/>
    <col min="9757" max="9757" width="23.5703125" style="29" customWidth="1"/>
    <col min="9758" max="9758" width="27.42578125" style="29" customWidth="1"/>
    <col min="9759" max="9759" width="17.28515625" style="29" customWidth="1"/>
    <col min="9760" max="9760" width="11.85546875" style="29" customWidth="1"/>
    <col min="9761" max="9984" width="11.42578125" style="29"/>
    <col min="9985" max="9985" width="2.7109375" style="29" customWidth="1"/>
    <col min="9986" max="9986" width="13" style="29" customWidth="1"/>
    <col min="9987" max="9987" width="8.140625" style="29" customWidth="1"/>
    <col min="9988" max="9988" width="23.85546875" style="29" customWidth="1"/>
    <col min="9989" max="9989" width="18.28515625" style="29" customWidth="1"/>
    <col min="9990" max="9990" width="23.28515625" style="29" customWidth="1"/>
    <col min="9991" max="9991" width="23" style="29" customWidth="1"/>
    <col min="9992" max="9992" width="21.7109375" style="29" customWidth="1"/>
    <col min="9993" max="9993" width="13.85546875" style="29" customWidth="1"/>
    <col min="9994" max="9994" width="20.85546875" style="29" customWidth="1"/>
    <col min="9995" max="9995" width="14.140625" style="29" customWidth="1"/>
    <col min="9996" max="9996" width="20.7109375" style="29" customWidth="1"/>
    <col min="9997" max="9997" width="28.28515625" style="29" customWidth="1"/>
    <col min="9998" max="9998" width="16.85546875" style="29" customWidth="1"/>
    <col min="9999" max="9999" width="19.140625" style="29" customWidth="1"/>
    <col min="10000" max="10000" width="13.5703125" style="29" customWidth="1"/>
    <col min="10001" max="10001" width="18.5703125" style="29" customWidth="1"/>
    <col min="10002" max="10002" width="15.7109375" style="29" customWidth="1"/>
    <col min="10003" max="10003" width="18.140625" style="29" customWidth="1"/>
    <col min="10004" max="10004" width="17" style="29" customWidth="1"/>
    <col min="10005" max="10005" width="11.85546875" style="29" customWidth="1"/>
    <col min="10006" max="10006" width="9.28515625" style="29" customWidth="1"/>
    <col min="10007" max="10007" width="16.28515625" style="29" customWidth="1"/>
    <col min="10008" max="10008" width="9.5703125" style="29" customWidth="1"/>
    <col min="10009" max="10009" width="10.5703125" style="29" customWidth="1"/>
    <col min="10010" max="10010" width="16.140625" style="29" customWidth="1"/>
    <col min="10011" max="10011" width="9.85546875" style="29" customWidth="1"/>
    <col min="10012" max="10012" width="23.85546875" style="29" customWidth="1"/>
    <col min="10013" max="10013" width="23.5703125" style="29" customWidth="1"/>
    <col min="10014" max="10014" width="27.42578125" style="29" customWidth="1"/>
    <col min="10015" max="10015" width="17.28515625" style="29" customWidth="1"/>
    <col min="10016" max="10016" width="11.85546875" style="29" customWidth="1"/>
    <col min="10017" max="10240" width="11.42578125" style="29"/>
    <col min="10241" max="10241" width="2.7109375" style="29" customWidth="1"/>
    <col min="10242" max="10242" width="13" style="29" customWidth="1"/>
    <col min="10243" max="10243" width="8.140625" style="29" customWidth="1"/>
    <col min="10244" max="10244" width="23.85546875" style="29" customWidth="1"/>
    <col min="10245" max="10245" width="18.28515625" style="29" customWidth="1"/>
    <col min="10246" max="10246" width="23.28515625" style="29" customWidth="1"/>
    <col min="10247" max="10247" width="23" style="29" customWidth="1"/>
    <col min="10248" max="10248" width="21.7109375" style="29" customWidth="1"/>
    <col min="10249" max="10249" width="13.85546875" style="29" customWidth="1"/>
    <col min="10250" max="10250" width="20.85546875" style="29" customWidth="1"/>
    <col min="10251" max="10251" width="14.140625" style="29" customWidth="1"/>
    <col min="10252" max="10252" width="20.7109375" style="29" customWidth="1"/>
    <col min="10253" max="10253" width="28.28515625" style="29" customWidth="1"/>
    <col min="10254" max="10254" width="16.85546875" style="29" customWidth="1"/>
    <col min="10255" max="10255" width="19.140625" style="29" customWidth="1"/>
    <col min="10256" max="10256" width="13.5703125" style="29" customWidth="1"/>
    <col min="10257" max="10257" width="18.5703125" style="29" customWidth="1"/>
    <col min="10258" max="10258" width="15.7109375" style="29" customWidth="1"/>
    <col min="10259" max="10259" width="18.140625" style="29" customWidth="1"/>
    <col min="10260" max="10260" width="17" style="29" customWidth="1"/>
    <col min="10261" max="10261" width="11.85546875" style="29" customWidth="1"/>
    <col min="10262" max="10262" width="9.28515625" style="29" customWidth="1"/>
    <col min="10263" max="10263" width="16.28515625" style="29" customWidth="1"/>
    <col min="10264" max="10264" width="9.5703125" style="29" customWidth="1"/>
    <col min="10265" max="10265" width="10.5703125" style="29" customWidth="1"/>
    <col min="10266" max="10266" width="16.140625" style="29" customWidth="1"/>
    <col min="10267" max="10267" width="9.85546875" style="29" customWidth="1"/>
    <col min="10268" max="10268" width="23.85546875" style="29" customWidth="1"/>
    <col min="10269" max="10269" width="23.5703125" style="29" customWidth="1"/>
    <col min="10270" max="10270" width="27.42578125" style="29" customWidth="1"/>
    <col min="10271" max="10271" width="17.28515625" style="29" customWidth="1"/>
    <col min="10272" max="10272" width="11.85546875" style="29" customWidth="1"/>
    <col min="10273" max="10496" width="11.42578125" style="29"/>
    <col min="10497" max="10497" width="2.7109375" style="29" customWidth="1"/>
    <col min="10498" max="10498" width="13" style="29" customWidth="1"/>
    <col min="10499" max="10499" width="8.140625" style="29" customWidth="1"/>
    <col min="10500" max="10500" width="23.85546875" style="29" customWidth="1"/>
    <col min="10501" max="10501" width="18.28515625" style="29" customWidth="1"/>
    <col min="10502" max="10502" width="23.28515625" style="29" customWidth="1"/>
    <col min="10503" max="10503" width="23" style="29" customWidth="1"/>
    <col min="10504" max="10504" width="21.7109375" style="29" customWidth="1"/>
    <col min="10505" max="10505" width="13.85546875" style="29" customWidth="1"/>
    <col min="10506" max="10506" width="20.85546875" style="29" customWidth="1"/>
    <col min="10507" max="10507" width="14.140625" style="29" customWidth="1"/>
    <col min="10508" max="10508" width="20.7109375" style="29" customWidth="1"/>
    <col min="10509" max="10509" width="28.28515625" style="29" customWidth="1"/>
    <col min="10510" max="10510" width="16.85546875" style="29" customWidth="1"/>
    <col min="10511" max="10511" width="19.140625" style="29" customWidth="1"/>
    <col min="10512" max="10512" width="13.5703125" style="29" customWidth="1"/>
    <col min="10513" max="10513" width="18.5703125" style="29" customWidth="1"/>
    <col min="10514" max="10514" width="15.7109375" style="29" customWidth="1"/>
    <col min="10515" max="10515" width="18.140625" style="29" customWidth="1"/>
    <col min="10516" max="10516" width="17" style="29" customWidth="1"/>
    <col min="10517" max="10517" width="11.85546875" style="29" customWidth="1"/>
    <col min="10518" max="10518" width="9.28515625" style="29" customWidth="1"/>
    <col min="10519" max="10519" width="16.28515625" style="29" customWidth="1"/>
    <col min="10520" max="10520" width="9.5703125" style="29" customWidth="1"/>
    <col min="10521" max="10521" width="10.5703125" style="29" customWidth="1"/>
    <col min="10522" max="10522" width="16.140625" style="29" customWidth="1"/>
    <col min="10523" max="10523" width="9.85546875" style="29" customWidth="1"/>
    <col min="10524" max="10524" width="23.85546875" style="29" customWidth="1"/>
    <col min="10525" max="10525" width="23.5703125" style="29" customWidth="1"/>
    <col min="10526" max="10526" width="27.42578125" style="29" customWidth="1"/>
    <col min="10527" max="10527" width="17.28515625" style="29" customWidth="1"/>
    <col min="10528" max="10528" width="11.85546875" style="29" customWidth="1"/>
    <col min="10529" max="10752" width="11.42578125" style="29"/>
    <col min="10753" max="10753" width="2.7109375" style="29" customWidth="1"/>
    <col min="10754" max="10754" width="13" style="29" customWidth="1"/>
    <col min="10755" max="10755" width="8.140625" style="29" customWidth="1"/>
    <col min="10756" max="10756" width="23.85546875" style="29" customWidth="1"/>
    <col min="10757" max="10757" width="18.28515625" style="29" customWidth="1"/>
    <col min="10758" max="10758" width="23.28515625" style="29" customWidth="1"/>
    <col min="10759" max="10759" width="23" style="29" customWidth="1"/>
    <col min="10760" max="10760" width="21.7109375" style="29" customWidth="1"/>
    <col min="10761" max="10761" width="13.85546875" style="29" customWidth="1"/>
    <col min="10762" max="10762" width="20.85546875" style="29" customWidth="1"/>
    <col min="10763" max="10763" width="14.140625" style="29" customWidth="1"/>
    <col min="10764" max="10764" width="20.7109375" style="29" customWidth="1"/>
    <col min="10765" max="10765" width="28.28515625" style="29" customWidth="1"/>
    <col min="10766" max="10766" width="16.85546875" style="29" customWidth="1"/>
    <col min="10767" max="10767" width="19.140625" style="29" customWidth="1"/>
    <col min="10768" max="10768" width="13.5703125" style="29" customWidth="1"/>
    <col min="10769" max="10769" width="18.5703125" style="29" customWidth="1"/>
    <col min="10770" max="10770" width="15.7109375" style="29" customWidth="1"/>
    <col min="10771" max="10771" width="18.140625" style="29" customWidth="1"/>
    <col min="10772" max="10772" width="17" style="29" customWidth="1"/>
    <col min="10773" max="10773" width="11.85546875" style="29" customWidth="1"/>
    <col min="10774" max="10774" width="9.28515625" style="29" customWidth="1"/>
    <col min="10775" max="10775" width="16.28515625" style="29" customWidth="1"/>
    <col min="10776" max="10776" width="9.5703125" style="29" customWidth="1"/>
    <col min="10777" max="10777" width="10.5703125" style="29" customWidth="1"/>
    <col min="10778" max="10778" width="16.140625" style="29" customWidth="1"/>
    <col min="10779" max="10779" width="9.85546875" style="29" customWidth="1"/>
    <col min="10780" max="10780" width="23.85546875" style="29" customWidth="1"/>
    <col min="10781" max="10781" width="23.5703125" style="29" customWidth="1"/>
    <col min="10782" max="10782" width="27.42578125" style="29" customWidth="1"/>
    <col min="10783" max="10783" width="17.28515625" style="29" customWidth="1"/>
    <col min="10784" max="10784" width="11.85546875" style="29" customWidth="1"/>
    <col min="10785" max="11008" width="11.42578125" style="29"/>
    <col min="11009" max="11009" width="2.7109375" style="29" customWidth="1"/>
    <col min="11010" max="11010" width="13" style="29" customWidth="1"/>
    <col min="11011" max="11011" width="8.140625" style="29" customWidth="1"/>
    <col min="11012" max="11012" width="23.85546875" style="29" customWidth="1"/>
    <col min="11013" max="11013" width="18.28515625" style="29" customWidth="1"/>
    <col min="11014" max="11014" width="23.28515625" style="29" customWidth="1"/>
    <col min="11015" max="11015" width="23" style="29" customWidth="1"/>
    <col min="11016" max="11016" width="21.7109375" style="29" customWidth="1"/>
    <col min="11017" max="11017" width="13.85546875" style="29" customWidth="1"/>
    <col min="11018" max="11018" width="20.85546875" style="29" customWidth="1"/>
    <col min="11019" max="11019" width="14.140625" style="29" customWidth="1"/>
    <col min="11020" max="11020" width="20.7109375" style="29" customWidth="1"/>
    <col min="11021" max="11021" width="28.28515625" style="29" customWidth="1"/>
    <col min="11022" max="11022" width="16.85546875" style="29" customWidth="1"/>
    <col min="11023" max="11023" width="19.140625" style="29" customWidth="1"/>
    <col min="11024" max="11024" width="13.5703125" style="29" customWidth="1"/>
    <col min="11025" max="11025" width="18.5703125" style="29" customWidth="1"/>
    <col min="11026" max="11026" width="15.7109375" style="29" customWidth="1"/>
    <col min="11027" max="11027" width="18.140625" style="29" customWidth="1"/>
    <col min="11028" max="11028" width="17" style="29" customWidth="1"/>
    <col min="11029" max="11029" width="11.85546875" style="29" customWidth="1"/>
    <col min="11030" max="11030" width="9.28515625" style="29" customWidth="1"/>
    <col min="11031" max="11031" width="16.28515625" style="29" customWidth="1"/>
    <col min="11032" max="11032" width="9.5703125" style="29" customWidth="1"/>
    <col min="11033" max="11033" width="10.5703125" style="29" customWidth="1"/>
    <col min="11034" max="11034" width="16.140625" style="29" customWidth="1"/>
    <col min="11035" max="11035" width="9.85546875" style="29" customWidth="1"/>
    <col min="11036" max="11036" width="23.85546875" style="29" customWidth="1"/>
    <col min="11037" max="11037" width="23.5703125" style="29" customWidth="1"/>
    <col min="11038" max="11038" width="27.42578125" style="29" customWidth="1"/>
    <col min="11039" max="11039" width="17.28515625" style="29" customWidth="1"/>
    <col min="11040" max="11040" width="11.85546875" style="29" customWidth="1"/>
    <col min="11041" max="11264" width="11.42578125" style="29"/>
    <col min="11265" max="11265" width="2.7109375" style="29" customWidth="1"/>
    <col min="11266" max="11266" width="13" style="29" customWidth="1"/>
    <col min="11267" max="11267" width="8.140625" style="29" customWidth="1"/>
    <col min="11268" max="11268" width="23.85546875" style="29" customWidth="1"/>
    <col min="11269" max="11269" width="18.28515625" style="29" customWidth="1"/>
    <col min="11270" max="11270" width="23.28515625" style="29" customWidth="1"/>
    <col min="11271" max="11271" width="23" style="29" customWidth="1"/>
    <col min="11272" max="11272" width="21.7109375" style="29" customWidth="1"/>
    <col min="11273" max="11273" width="13.85546875" style="29" customWidth="1"/>
    <col min="11274" max="11274" width="20.85546875" style="29" customWidth="1"/>
    <col min="11275" max="11275" width="14.140625" style="29" customWidth="1"/>
    <col min="11276" max="11276" width="20.7109375" style="29" customWidth="1"/>
    <col min="11277" max="11277" width="28.28515625" style="29" customWidth="1"/>
    <col min="11278" max="11278" width="16.85546875" style="29" customWidth="1"/>
    <col min="11279" max="11279" width="19.140625" style="29" customWidth="1"/>
    <col min="11280" max="11280" width="13.5703125" style="29" customWidth="1"/>
    <col min="11281" max="11281" width="18.5703125" style="29" customWidth="1"/>
    <col min="11282" max="11282" width="15.7109375" style="29" customWidth="1"/>
    <col min="11283" max="11283" width="18.140625" style="29" customWidth="1"/>
    <col min="11284" max="11284" width="17" style="29" customWidth="1"/>
    <col min="11285" max="11285" width="11.85546875" style="29" customWidth="1"/>
    <col min="11286" max="11286" width="9.28515625" style="29" customWidth="1"/>
    <col min="11287" max="11287" width="16.28515625" style="29" customWidth="1"/>
    <col min="11288" max="11288" width="9.5703125" style="29" customWidth="1"/>
    <col min="11289" max="11289" width="10.5703125" style="29" customWidth="1"/>
    <col min="11290" max="11290" width="16.140625" style="29" customWidth="1"/>
    <col min="11291" max="11291" width="9.85546875" style="29" customWidth="1"/>
    <col min="11292" max="11292" width="23.85546875" style="29" customWidth="1"/>
    <col min="11293" max="11293" width="23.5703125" style="29" customWidth="1"/>
    <col min="11294" max="11294" width="27.42578125" style="29" customWidth="1"/>
    <col min="11295" max="11295" width="17.28515625" style="29" customWidth="1"/>
    <col min="11296" max="11296" width="11.85546875" style="29" customWidth="1"/>
    <col min="11297" max="11520" width="11.42578125" style="29"/>
    <col min="11521" max="11521" width="2.7109375" style="29" customWidth="1"/>
    <col min="11522" max="11522" width="13" style="29" customWidth="1"/>
    <col min="11523" max="11523" width="8.140625" style="29" customWidth="1"/>
    <col min="11524" max="11524" width="23.85546875" style="29" customWidth="1"/>
    <col min="11525" max="11525" width="18.28515625" style="29" customWidth="1"/>
    <col min="11526" max="11526" width="23.28515625" style="29" customWidth="1"/>
    <col min="11527" max="11527" width="23" style="29" customWidth="1"/>
    <col min="11528" max="11528" width="21.7109375" style="29" customWidth="1"/>
    <col min="11529" max="11529" width="13.85546875" style="29" customWidth="1"/>
    <col min="11530" max="11530" width="20.85546875" style="29" customWidth="1"/>
    <col min="11531" max="11531" width="14.140625" style="29" customWidth="1"/>
    <col min="11532" max="11532" width="20.7109375" style="29" customWidth="1"/>
    <col min="11533" max="11533" width="28.28515625" style="29" customWidth="1"/>
    <col min="11534" max="11534" width="16.85546875" style="29" customWidth="1"/>
    <col min="11535" max="11535" width="19.140625" style="29" customWidth="1"/>
    <col min="11536" max="11536" width="13.5703125" style="29" customWidth="1"/>
    <col min="11537" max="11537" width="18.5703125" style="29" customWidth="1"/>
    <col min="11538" max="11538" width="15.7109375" style="29" customWidth="1"/>
    <col min="11539" max="11539" width="18.140625" style="29" customWidth="1"/>
    <col min="11540" max="11540" width="17" style="29" customWidth="1"/>
    <col min="11541" max="11541" width="11.85546875" style="29" customWidth="1"/>
    <col min="11542" max="11542" width="9.28515625" style="29" customWidth="1"/>
    <col min="11543" max="11543" width="16.28515625" style="29" customWidth="1"/>
    <col min="11544" max="11544" width="9.5703125" style="29" customWidth="1"/>
    <col min="11545" max="11545" width="10.5703125" style="29" customWidth="1"/>
    <col min="11546" max="11546" width="16.140625" style="29" customWidth="1"/>
    <col min="11547" max="11547" width="9.85546875" style="29" customWidth="1"/>
    <col min="11548" max="11548" width="23.85546875" style="29" customWidth="1"/>
    <col min="11549" max="11549" width="23.5703125" style="29" customWidth="1"/>
    <col min="11550" max="11550" width="27.42578125" style="29" customWidth="1"/>
    <col min="11551" max="11551" width="17.28515625" style="29" customWidth="1"/>
    <col min="11552" max="11552" width="11.85546875" style="29" customWidth="1"/>
    <col min="11553" max="11776" width="11.42578125" style="29"/>
    <col min="11777" max="11777" width="2.7109375" style="29" customWidth="1"/>
    <col min="11778" max="11778" width="13" style="29" customWidth="1"/>
    <col min="11779" max="11779" width="8.140625" style="29" customWidth="1"/>
    <col min="11780" max="11780" width="23.85546875" style="29" customWidth="1"/>
    <col min="11781" max="11781" width="18.28515625" style="29" customWidth="1"/>
    <col min="11782" max="11782" width="23.28515625" style="29" customWidth="1"/>
    <col min="11783" max="11783" width="23" style="29" customWidth="1"/>
    <col min="11784" max="11784" width="21.7109375" style="29" customWidth="1"/>
    <col min="11785" max="11785" width="13.85546875" style="29" customWidth="1"/>
    <col min="11786" max="11786" width="20.85546875" style="29" customWidth="1"/>
    <col min="11787" max="11787" width="14.140625" style="29" customWidth="1"/>
    <col min="11788" max="11788" width="20.7109375" style="29" customWidth="1"/>
    <col min="11789" max="11789" width="28.28515625" style="29" customWidth="1"/>
    <col min="11790" max="11790" width="16.85546875" style="29" customWidth="1"/>
    <col min="11791" max="11791" width="19.140625" style="29" customWidth="1"/>
    <col min="11792" max="11792" width="13.5703125" style="29" customWidth="1"/>
    <col min="11793" max="11793" width="18.5703125" style="29" customWidth="1"/>
    <col min="11794" max="11794" width="15.7109375" style="29" customWidth="1"/>
    <col min="11795" max="11795" width="18.140625" style="29" customWidth="1"/>
    <col min="11796" max="11796" width="17" style="29" customWidth="1"/>
    <col min="11797" max="11797" width="11.85546875" style="29" customWidth="1"/>
    <col min="11798" max="11798" width="9.28515625" style="29" customWidth="1"/>
    <col min="11799" max="11799" width="16.28515625" style="29" customWidth="1"/>
    <col min="11800" max="11800" width="9.5703125" style="29" customWidth="1"/>
    <col min="11801" max="11801" width="10.5703125" style="29" customWidth="1"/>
    <col min="11802" max="11802" width="16.140625" style="29" customWidth="1"/>
    <col min="11803" max="11803" width="9.85546875" style="29" customWidth="1"/>
    <col min="11804" max="11804" width="23.85546875" style="29" customWidth="1"/>
    <col min="11805" max="11805" width="23.5703125" style="29" customWidth="1"/>
    <col min="11806" max="11806" width="27.42578125" style="29" customWidth="1"/>
    <col min="11807" max="11807" width="17.28515625" style="29" customWidth="1"/>
    <col min="11808" max="11808" width="11.85546875" style="29" customWidth="1"/>
    <col min="11809" max="12032" width="11.42578125" style="29"/>
    <col min="12033" max="12033" width="2.7109375" style="29" customWidth="1"/>
    <col min="12034" max="12034" width="13" style="29" customWidth="1"/>
    <col min="12035" max="12035" width="8.140625" style="29" customWidth="1"/>
    <col min="12036" max="12036" width="23.85546875" style="29" customWidth="1"/>
    <col min="12037" max="12037" width="18.28515625" style="29" customWidth="1"/>
    <col min="12038" max="12038" width="23.28515625" style="29" customWidth="1"/>
    <col min="12039" max="12039" width="23" style="29" customWidth="1"/>
    <col min="12040" max="12040" width="21.7109375" style="29" customWidth="1"/>
    <col min="12041" max="12041" width="13.85546875" style="29" customWidth="1"/>
    <col min="12042" max="12042" width="20.85546875" style="29" customWidth="1"/>
    <col min="12043" max="12043" width="14.140625" style="29" customWidth="1"/>
    <col min="12044" max="12044" width="20.7109375" style="29" customWidth="1"/>
    <col min="12045" max="12045" width="28.28515625" style="29" customWidth="1"/>
    <col min="12046" max="12046" width="16.85546875" style="29" customWidth="1"/>
    <col min="12047" max="12047" width="19.140625" style="29" customWidth="1"/>
    <col min="12048" max="12048" width="13.5703125" style="29" customWidth="1"/>
    <col min="12049" max="12049" width="18.5703125" style="29" customWidth="1"/>
    <col min="12050" max="12050" width="15.7109375" style="29" customWidth="1"/>
    <col min="12051" max="12051" width="18.140625" style="29" customWidth="1"/>
    <col min="12052" max="12052" width="17" style="29" customWidth="1"/>
    <col min="12053" max="12053" width="11.85546875" style="29" customWidth="1"/>
    <col min="12054" max="12054" width="9.28515625" style="29" customWidth="1"/>
    <col min="12055" max="12055" width="16.28515625" style="29" customWidth="1"/>
    <col min="12056" max="12056" width="9.5703125" style="29" customWidth="1"/>
    <col min="12057" max="12057" width="10.5703125" style="29" customWidth="1"/>
    <col min="12058" max="12058" width="16.140625" style="29" customWidth="1"/>
    <col min="12059" max="12059" width="9.85546875" style="29" customWidth="1"/>
    <col min="12060" max="12060" width="23.85546875" style="29" customWidth="1"/>
    <col min="12061" max="12061" width="23.5703125" style="29" customWidth="1"/>
    <col min="12062" max="12062" width="27.42578125" style="29" customWidth="1"/>
    <col min="12063" max="12063" width="17.28515625" style="29" customWidth="1"/>
    <col min="12064" max="12064" width="11.85546875" style="29" customWidth="1"/>
    <col min="12065" max="12288" width="11.42578125" style="29"/>
    <col min="12289" max="12289" width="2.7109375" style="29" customWidth="1"/>
    <col min="12290" max="12290" width="13" style="29" customWidth="1"/>
    <col min="12291" max="12291" width="8.140625" style="29" customWidth="1"/>
    <col min="12292" max="12292" width="23.85546875" style="29" customWidth="1"/>
    <col min="12293" max="12293" width="18.28515625" style="29" customWidth="1"/>
    <col min="12294" max="12294" width="23.28515625" style="29" customWidth="1"/>
    <col min="12295" max="12295" width="23" style="29" customWidth="1"/>
    <col min="12296" max="12296" width="21.7109375" style="29" customWidth="1"/>
    <col min="12297" max="12297" width="13.85546875" style="29" customWidth="1"/>
    <col min="12298" max="12298" width="20.85546875" style="29" customWidth="1"/>
    <col min="12299" max="12299" width="14.140625" style="29" customWidth="1"/>
    <col min="12300" max="12300" width="20.7109375" style="29" customWidth="1"/>
    <col min="12301" max="12301" width="28.28515625" style="29" customWidth="1"/>
    <col min="12302" max="12302" width="16.85546875" style="29" customWidth="1"/>
    <col min="12303" max="12303" width="19.140625" style="29" customWidth="1"/>
    <col min="12304" max="12304" width="13.5703125" style="29" customWidth="1"/>
    <col min="12305" max="12305" width="18.5703125" style="29" customWidth="1"/>
    <col min="12306" max="12306" width="15.7109375" style="29" customWidth="1"/>
    <col min="12307" max="12307" width="18.140625" style="29" customWidth="1"/>
    <col min="12308" max="12308" width="17" style="29" customWidth="1"/>
    <col min="12309" max="12309" width="11.85546875" style="29" customWidth="1"/>
    <col min="12310" max="12310" width="9.28515625" style="29" customWidth="1"/>
    <col min="12311" max="12311" width="16.28515625" style="29" customWidth="1"/>
    <col min="12312" max="12312" width="9.5703125" style="29" customWidth="1"/>
    <col min="12313" max="12313" width="10.5703125" style="29" customWidth="1"/>
    <col min="12314" max="12314" width="16.140625" style="29" customWidth="1"/>
    <col min="12315" max="12315" width="9.85546875" style="29" customWidth="1"/>
    <col min="12316" max="12316" width="23.85546875" style="29" customWidth="1"/>
    <col min="12317" max="12317" width="23.5703125" style="29" customWidth="1"/>
    <col min="12318" max="12318" width="27.42578125" style="29" customWidth="1"/>
    <col min="12319" max="12319" width="17.28515625" style="29" customWidth="1"/>
    <col min="12320" max="12320" width="11.85546875" style="29" customWidth="1"/>
    <col min="12321" max="12544" width="11.42578125" style="29"/>
    <col min="12545" max="12545" width="2.7109375" style="29" customWidth="1"/>
    <col min="12546" max="12546" width="13" style="29" customWidth="1"/>
    <col min="12547" max="12547" width="8.140625" style="29" customWidth="1"/>
    <col min="12548" max="12548" width="23.85546875" style="29" customWidth="1"/>
    <col min="12549" max="12549" width="18.28515625" style="29" customWidth="1"/>
    <col min="12550" max="12550" width="23.28515625" style="29" customWidth="1"/>
    <col min="12551" max="12551" width="23" style="29" customWidth="1"/>
    <col min="12552" max="12552" width="21.7109375" style="29" customWidth="1"/>
    <col min="12553" max="12553" width="13.85546875" style="29" customWidth="1"/>
    <col min="12554" max="12554" width="20.85546875" style="29" customWidth="1"/>
    <col min="12555" max="12555" width="14.140625" style="29" customWidth="1"/>
    <col min="12556" max="12556" width="20.7109375" style="29" customWidth="1"/>
    <col min="12557" max="12557" width="28.28515625" style="29" customWidth="1"/>
    <col min="12558" max="12558" width="16.85546875" style="29" customWidth="1"/>
    <col min="12559" max="12559" width="19.140625" style="29" customWidth="1"/>
    <col min="12560" max="12560" width="13.5703125" style="29" customWidth="1"/>
    <col min="12561" max="12561" width="18.5703125" style="29" customWidth="1"/>
    <col min="12562" max="12562" width="15.7109375" style="29" customWidth="1"/>
    <col min="12563" max="12563" width="18.140625" style="29" customWidth="1"/>
    <col min="12564" max="12564" width="17" style="29" customWidth="1"/>
    <col min="12565" max="12565" width="11.85546875" style="29" customWidth="1"/>
    <col min="12566" max="12566" width="9.28515625" style="29" customWidth="1"/>
    <col min="12567" max="12567" width="16.28515625" style="29" customWidth="1"/>
    <col min="12568" max="12568" width="9.5703125" style="29" customWidth="1"/>
    <col min="12569" max="12569" width="10.5703125" style="29" customWidth="1"/>
    <col min="12570" max="12570" width="16.140625" style="29" customWidth="1"/>
    <col min="12571" max="12571" width="9.85546875" style="29" customWidth="1"/>
    <col min="12572" max="12572" width="23.85546875" style="29" customWidth="1"/>
    <col min="12573" max="12573" width="23.5703125" style="29" customWidth="1"/>
    <col min="12574" max="12574" width="27.42578125" style="29" customWidth="1"/>
    <col min="12575" max="12575" width="17.28515625" style="29" customWidth="1"/>
    <col min="12576" max="12576" width="11.85546875" style="29" customWidth="1"/>
    <col min="12577" max="12800" width="11.42578125" style="29"/>
    <col min="12801" max="12801" width="2.7109375" style="29" customWidth="1"/>
    <col min="12802" max="12802" width="13" style="29" customWidth="1"/>
    <col min="12803" max="12803" width="8.140625" style="29" customWidth="1"/>
    <col min="12804" max="12804" width="23.85546875" style="29" customWidth="1"/>
    <col min="12805" max="12805" width="18.28515625" style="29" customWidth="1"/>
    <col min="12806" max="12806" width="23.28515625" style="29" customWidth="1"/>
    <col min="12807" max="12807" width="23" style="29" customWidth="1"/>
    <col min="12808" max="12808" width="21.7109375" style="29" customWidth="1"/>
    <col min="12809" max="12809" width="13.85546875" style="29" customWidth="1"/>
    <col min="12810" max="12810" width="20.85546875" style="29" customWidth="1"/>
    <col min="12811" max="12811" width="14.140625" style="29" customWidth="1"/>
    <col min="12812" max="12812" width="20.7109375" style="29" customWidth="1"/>
    <col min="12813" max="12813" width="28.28515625" style="29" customWidth="1"/>
    <col min="12814" max="12814" width="16.85546875" style="29" customWidth="1"/>
    <col min="12815" max="12815" width="19.140625" style="29" customWidth="1"/>
    <col min="12816" max="12816" width="13.5703125" style="29" customWidth="1"/>
    <col min="12817" max="12817" width="18.5703125" style="29" customWidth="1"/>
    <col min="12818" max="12818" width="15.7109375" style="29" customWidth="1"/>
    <col min="12819" max="12819" width="18.140625" style="29" customWidth="1"/>
    <col min="12820" max="12820" width="17" style="29" customWidth="1"/>
    <col min="12821" max="12821" width="11.85546875" style="29" customWidth="1"/>
    <col min="12822" max="12822" width="9.28515625" style="29" customWidth="1"/>
    <col min="12823" max="12823" width="16.28515625" style="29" customWidth="1"/>
    <col min="12824" max="12824" width="9.5703125" style="29" customWidth="1"/>
    <col min="12825" max="12825" width="10.5703125" style="29" customWidth="1"/>
    <col min="12826" max="12826" width="16.140625" style="29" customWidth="1"/>
    <col min="12827" max="12827" width="9.85546875" style="29" customWidth="1"/>
    <col min="12828" max="12828" width="23.85546875" style="29" customWidth="1"/>
    <col min="12829" max="12829" width="23.5703125" style="29" customWidth="1"/>
    <col min="12830" max="12830" width="27.42578125" style="29" customWidth="1"/>
    <col min="12831" max="12831" width="17.28515625" style="29" customWidth="1"/>
    <col min="12832" max="12832" width="11.85546875" style="29" customWidth="1"/>
    <col min="12833" max="13056" width="11.42578125" style="29"/>
    <col min="13057" max="13057" width="2.7109375" style="29" customWidth="1"/>
    <col min="13058" max="13058" width="13" style="29" customWidth="1"/>
    <col min="13059" max="13059" width="8.140625" style="29" customWidth="1"/>
    <col min="13060" max="13060" width="23.85546875" style="29" customWidth="1"/>
    <col min="13061" max="13061" width="18.28515625" style="29" customWidth="1"/>
    <col min="13062" max="13062" width="23.28515625" style="29" customWidth="1"/>
    <col min="13063" max="13063" width="23" style="29" customWidth="1"/>
    <col min="13064" max="13064" width="21.7109375" style="29" customWidth="1"/>
    <col min="13065" max="13065" width="13.85546875" style="29" customWidth="1"/>
    <col min="13066" max="13066" width="20.85546875" style="29" customWidth="1"/>
    <col min="13067" max="13067" width="14.140625" style="29" customWidth="1"/>
    <col min="13068" max="13068" width="20.7109375" style="29" customWidth="1"/>
    <col min="13069" max="13069" width="28.28515625" style="29" customWidth="1"/>
    <col min="13070" max="13070" width="16.85546875" style="29" customWidth="1"/>
    <col min="13071" max="13071" width="19.140625" style="29" customWidth="1"/>
    <col min="13072" max="13072" width="13.5703125" style="29" customWidth="1"/>
    <col min="13073" max="13073" width="18.5703125" style="29" customWidth="1"/>
    <col min="13074" max="13074" width="15.7109375" style="29" customWidth="1"/>
    <col min="13075" max="13075" width="18.140625" style="29" customWidth="1"/>
    <col min="13076" max="13076" width="17" style="29" customWidth="1"/>
    <col min="13077" max="13077" width="11.85546875" style="29" customWidth="1"/>
    <col min="13078" max="13078" width="9.28515625" style="29" customWidth="1"/>
    <col min="13079" max="13079" width="16.28515625" style="29" customWidth="1"/>
    <col min="13080" max="13080" width="9.5703125" style="29" customWidth="1"/>
    <col min="13081" max="13081" width="10.5703125" style="29" customWidth="1"/>
    <col min="13082" max="13082" width="16.140625" style="29" customWidth="1"/>
    <col min="13083" max="13083" width="9.85546875" style="29" customWidth="1"/>
    <col min="13084" max="13084" width="23.85546875" style="29" customWidth="1"/>
    <col min="13085" max="13085" width="23.5703125" style="29" customWidth="1"/>
    <col min="13086" max="13086" width="27.42578125" style="29" customWidth="1"/>
    <col min="13087" max="13087" width="17.28515625" style="29" customWidth="1"/>
    <col min="13088" max="13088" width="11.85546875" style="29" customWidth="1"/>
    <col min="13089" max="13312" width="11.42578125" style="29"/>
    <col min="13313" max="13313" width="2.7109375" style="29" customWidth="1"/>
    <col min="13314" max="13314" width="13" style="29" customWidth="1"/>
    <col min="13315" max="13315" width="8.140625" style="29" customWidth="1"/>
    <col min="13316" max="13316" width="23.85546875" style="29" customWidth="1"/>
    <col min="13317" max="13317" width="18.28515625" style="29" customWidth="1"/>
    <col min="13318" max="13318" width="23.28515625" style="29" customWidth="1"/>
    <col min="13319" max="13319" width="23" style="29" customWidth="1"/>
    <col min="13320" max="13320" width="21.7109375" style="29" customWidth="1"/>
    <col min="13321" max="13321" width="13.85546875" style="29" customWidth="1"/>
    <col min="13322" max="13322" width="20.85546875" style="29" customWidth="1"/>
    <col min="13323" max="13323" width="14.140625" style="29" customWidth="1"/>
    <col min="13324" max="13324" width="20.7109375" style="29" customWidth="1"/>
    <col min="13325" max="13325" width="28.28515625" style="29" customWidth="1"/>
    <col min="13326" max="13326" width="16.85546875" style="29" customWidth="1"/>
    <col min="13327" max="13327" width="19.140625" style="29" customWidth="1"/>
    <col min="13328" max="13328" width="13.5703125" style="29" customWidth="1"/>
    <col min="13329" max="13329" width="18.5703125" style="29" customWidth="1"/>
    <col min="13330" max="13330" width="15.7109375" style="29" customWidth="1"/>
    <col min="13331" max="13331" width="18.140625" style="29" customWidth="1"/>
    <col min="13332" max="13332" width="17" style="29" customWidth="1"/>
    <col min="13333" max="13333" width="11.85546875" style="29" customWidth="1"/>
    <col min="13334" max="13334" width="9.28515625" style="29" customWidth="1"/>
    <col min="13335" max="13335" width="16.28515625" style="29" customWidth="1"/>
    <col min="13336" max="13336" width="9.5703125" style="29" customWidth="1"/>
    <col min="13337" max="13337" width="10.5703125" style="29" customWidth="1"/>
    <col min="13338" max="13338" width="16.140625" style="29" customWidth="1"/>
    <col min="13339" max="13339" width="9.85546875" style="29" customWidth="1"/>
    <col min="13340" max="13340" width="23.85546875" style="29" customWidth="1"/>
    <col min="13341" max="13341" width="23.5703125" style="29" customWidth="1"/>
    <col min="13342" max="13342" width="27.42578125" style="29" customWidth="1"/>
    <col min="13343" max="13343" width="17.28515625" style="29" customWidth="1"/>
    <col min="13344" max="13344" width="11.85546875" style="29" customWidth="1"/>
    <col min="13345" max="13568" width="11.42578125" style="29"/>
    <col min="13569" max="13569" width="2.7109375" style="29" customWidth="1"/>
    <col min="13570" max="13570" width="13" style="29" customWidth="1"/>
    <col min="13571" max="13571" width="8.140625" style="29" customWidth="1"/>
    <col min="13572" max="13572" width="23.85546875" style="29" customWidth="1"/>
    <col min="13573" max="13573" width="18.28515625" style="29" customWidth="1"/>
    <col min="13574" max="13574" width="23.28515625" style="29" customWidth="1"/>
    <col min="13575" max="13575" width="23" style="29" customWidth="1"/>
    <col min="13576" max="13576" width="21.7109375" style="29" customWidth="1"/>
    <col min="13577" max="13577" width="13.85546875" style="29" customWidth="1"/>
    <col min="13578" max="13578" width="20.85546875" style="29" customWidth="1"/>
    <col min="13579" max="13579" width="14.140625" style="29" customWidth="1"/>
    <col min="13580" max="13580" width="20.7109375" style="29" customWidth="1"/>
    <col min="13581" max="13581" width="28.28515625" style="29" customWidth="1"/>
    <col min="13582" max="13582" width="16.85546875" style="29" customWidth="1"/>
    <col min="13583" max="13583" width="19.140625" style="29" customWidth="1"/>
    <col min="13584" max="13584" width="13.5703125" style="29" customWidth="1"/>
    <col min="13585" max="13585" width="18.5703125" style="29" customWidth="1"/>
    <col min="13586" max="13586" width="15.7109375" style="29" customWidth="1"/>
    <col min="13587" max="13587" width="18.140625" style="29" customWidth="1"/>
    <col min="13588" max="13588" width="17" style="29" customWidth="1"/>
    <col min="13589" max="13589" width="11.85546875" style="29" customWidth="1"/>
    <col min="13590" max="13590" width="9.28515625" style="29" customWidth="1"/>
    <col min="13591" max="13591" width="16.28515625" style="29" customWidth="1"/>
    <col min="13592" max="13592" width="9.5703125" style="29" customWidth="1"/>
    <col min="13593" max="13593" width="10.5703125" style="29" customWidth="1"/>
    <col min="13594" max="13594" width="16.140625" style="29" customWidth="1"/>
    <col min="13595" max="13595" width="9.85546875" style="29" customWidth="1"/>
    <col min="13596" max="13596" width="23.85546875" style="29" customWidth="1"/>
    <col min="13597" max="13597" width="23.5703125" style="29" customWidth="1"/>
    <col min="13598" max="13598" width="27.42578125" style="29" customWidth="1"/>
    <col min="13599" max="13599" width="17.28515625" style="29" customWidth="1"/>
    <col min="13600" max="13600" width="11.85546875" style="29" customWidth="1"/>
    <col min="13601" max="13824" width="11.42578125" style="29"/>
    <col min="13825" max="13825" width="2.7109375" style="29" customWidth="1"/>
    <col min="13826" max="13826" width="13" style="29" customWidth="1"/>
    <col min="13827" max="13827" width="8.140625" style="29" customWidth="1"/>
    <col min="13828" max="13828" width="23.85546875" style="29" customWidth="1"/>
    <col min="13829" max="13829" width="18.28515625" style="29" customWidth="1"/>
    <col min="13830" max="13830" width="23.28515625" style="29" customWidth="1"/>
    <col min="13831" max="13831" width="23" style="29" customWidth="1"/>
    <col min="13832" max="13832" width="21.7109375" style="29" customWidth="1"/>
    <col min="13833" max="13833" width="13.85546875" style="29" customWidth="1"/>
    <col min="13834" max="13834" width="20.85546875" style="29" customWidth="1"/>
    <col min="13835" max="13835" width="14.140625" style="29" customWidth="1"/>
    <col min="13836" max="13836" width="20.7109375" style="29" customWidth="1"/>
    <col min="13837" max="13837" width="28.28515625" style="29" customWidth="1"/>
    <col min="13838" max="13838" width="16.85546875" style="29" customWidth="1"/>
    <col min="13839" max="13839" width="19.140625" style="29" customWidth="1"/>
    <col min="13840" max="13840" width="13.5703125" style="29" customWidth="1"/>
    <col min="13841" max="13841" width="18.5703125" style="29" customWidth="1"/>
    <col min="13842" max="13842" width="15.7109375" style="29" customWidth="1"/>
    <col min="13843" max="13843" width="18.140625" style="29" customWidth="1"/>
    <col min="13844" max="13844" width="17" style="29" customWidth="1"/>
    <col min="13845" max="13845" width="11.85546875" style="29" customWidth="1"/>
    <col min="13846" max="13846" width="9.28515625" style="29" customWidth="1"/>
    <col min="13847" max="13847" width="16.28515625" style="29" customWidth="1"/>
    <col min="13848" max="13848" width="9.5703125" style="29" customWidth="1"/>
    <col min="13849" max="13849" width="10.5703125" style="29" customWidth="1"/>
    <col min="13850" max="13850" width="16.140625" style="29" customWidth="1"/>
    <col min="13851" max="13851" width="9.85546875" style="29" customWidth="1"/>
    <col min="13852" max="13852" width="23.85546875" style="29" customWidth="1"/>
    <col min="13853" max="13853" width="23.5703125" style="29" customWidth="1"/>
    <col min="13854" max="13854" width="27.42578125" style="29" customWidth="1"/>
    <col min="13855" max="13855" width="17.28515625" style="29" customWidth="1"/>
    <col min="13856" max="13856" width="11.85546875" style="29" customWidth="1"/>
    <col min="13857" max="14080" width="11.42578125" style="29"/>
    <col min="14081" max="14081" width="2.7109375" style="29" customWidth="1"/>
    <col min="14082" max="14082" width="13" style="29" customWidth="1"/>
    <col min="14083" max="14083" width="8.140625" style="29" customWidth="1"/>
    <col min="14084" max="14084" width="23.85546875" style="29" customWidth="1"/>
    <col min="14085" max="14085" width="18.28515625" style="29" customWidth="1"/>
    <col min="14086" max="14086" width="23.28515625" style="29" customWidth="1"/>
    <col min="14087" max="14087" width="23" style="29" customWidth="1"/>
    <col min="14088" max="14088" width="21.7109375" style="29" customWidth="1"/>
    <col min="14089" max="14089" width="13.85546875" style="29" customWidth="1"/>
    <col min="14090" max="14090" width="20.85546875" style="29" customWidth="1"/>
    <col min="14091" max="14091" width="14.140625" style="29" customWidth="1"/>
    <col min="14092" max="14092" width="20.7109375" style="29" customWidth="1"/>
    <col min="14093" max="14093" width="28.28515625" style="29" customWidth="1"/>
    <col min="14094" max="14094" width="16.85546875" style="29" customWidth="1"/>
    <col min="14095" max="14095" width="19.140625" style="29" customWidth="1"/>
    <col min="14096" max="14096" width="13.5703125" style="29" customWidth="1"/>
    <col min="14097" max="14097" width="18.5703125" style="29" customWidth="1"/>
    <col min="14098" max="14098" width="15.7109375" style="29" customWidth="1"/>
    <col min="14099" max="14099" width="18.140625" style="29" customWidth="1"/>
    <col min="14100" max="14100" width="17" style="29" customWidth="1"/>
    <col min="14101" max="14101" width="11.85546875" style="29" customWidth="1"/>
    <col min="14102" max="14102" width="9.28515625" style="29" customWidth="1"/>
    <col min="14103" max="14103" width="16.28515625" style="29" customWidth="1"/>
    <col min="14104" max="14104" width="9.5703125" style="29" customWidth="1"/>
    <col min="14105" max="14105" width="10.5703125" style="29" customWidth="1"/>
    <col min="14106" max="14106" width="16.140625" style="29" customWidth="1"/>
    <col min="14107" max="14107" width="9.85546875" style="29" customWidth="1"/>
    <col min="14108" max="14108" width="23.85546875" style="29" customWidth="1"/>
    <col min="14109" max="14109" width="23.5703125" style="29" customWidth="1"/>
    <col min="14110" max="14110" width="27.42578125" style="29" customWidth="1"/>
    <col min="14111" max="14111" width="17.28515625" style="29" customWidth="1"/>
    <col min="14112" max="14112" width="11.85546875" style="29" customWidth="1"/>
    <col min="14113" max="14336" width="11.42578125" style="29"/>
    <col min="14337" max="14337" width="2.7109375" style="29" customWidth="1"/>
    <col min="14338" max="14338" width="13" style="29" customWidth="1"/>
    <col min="14339" max="14339" width="8.140625" style="29" customWidth="1"/>
    <col min="14340" max="14340" width="23.85546875" style="29" customWidth="1"/>
    <col min="14341" max="14341" width="18.28515625" style="29" customWidth="1"/>
    <col min="14342" max="14342" width="23.28515625" style="29" customWidth="1"/>
    <col min="14343" max="14343" width="23" style="29" customWidth="1"/>
    <col min="14344" max="14344" width="21.7109375" style="29" customWidth="1"/>
    <col min="14345" max="14345" width="13.85546875" style="29" customWidth="1"/>
    <col min="14346" max="14346" width="20.85546875" style="29" customWidth="1"/>
    <col min="14347" max="14347" width="14.140625" style="29" customWidth="1"/>
    <col min="14348" max="14348" width="20.7109375" style="29" customWidth="1"/>
    <col min="14349" max="14349" width="28.28515625" style="29" customWidth="1"/>
    <col min="14350" max="14350" width="16.85546875" style="29" customWidth="1"/>
    <col min="14351" max="14351" width="19.140625" style="29" customWidth="1"/>
    <col min="14352" max="14352" width="13.5703125" style="29" customWidth="1"/>
    <col min="14353" max="14353" width="18.5703125" style="29" customWidth="1"/>
    <col min="14354" max="14354" width="15.7109375" style="29" customWidth="1"/>
    <col min="14355" max="14355" width="18.140625" style="29" customWidth="1"/>
    <col min="14356" max="14356" width="17" style="29" customWidth="1"/>
    <col min="14357" max="14357" width="11.85546875" style="29" customWidth="1"/>
    <col min="14358" max="14358" width="9.28515625" style="29" customWidth="1"/>
    <col min="14359" max="14359" width="16.28515625" style="29" customWidth="1"/>
    <col min="14360" max="14360" width="9.5703125" style="29" customWidth="1"/>
    <col min="14361" max="14361" width="10.5703125" style="29" customWidth="1"/>
    <col min="14362" max="14362" width="16.140625" style="29" customWidth="1"/>
    <col min="14363" max="14363" width="9.85546875" style="29" customWidth="1"/>
    <col min="14364" max="14364" width="23.85546875" style="29" customWidth="1"/>
    <col min="14365" max="14365" width="23.5703125" style="29" customWidth="1"/>
    <col min="14366" max="14366" width="27.42578125" style="29" customWidth="1"/>
    <col min="14367" max="14367" width="17.28515625" style="29" customWidth="1"/>
    <col min="14368" max="14368" width="11.85546875" style="29" customWidth="1"/>
    <col min="14369" max="14592" width="11.42578125" style="29"/>
    <col min="14593" max="14593" width="2.7109375" style="29" customWidth="1"/>
    <col min="14594" max="14594" width="13" style="29" customWidth="1"/>
    <col min="14595" max="14595" width="8.140625" style="29" customWidth="1"/>
    <col min="14596" max="14596" width="23.85546875" style="29" customWidth="1"/>
    <col min="14597" max="14597" width="18.28515625" style="29" customWidth="1"/>
    <col min="14598" max="14598" width="23.28515625" style="29" customWidth="1"/>
    <col min="14599" max="14599" width="23" style="29" customWidth="1"/>
    <col min="14600" max="14600" width="21.7109375" style="29" customWidth="1"/>
    <col min="14601" max="14601" width="13.85546875" style="29" customWidth="1"/>
    <col min="14602" max="14602" width="20.85546875" style="29" customWidth="1"/>
    <col min="14603" max="14603" width="14.140625" style="29" customWidth="1"/>
    <col min="14604" max="14604" width="20.7109375" style="29" customWidth="1"/>
    <col min="14605" max="14605" width="28.28515625" style="29" customWidth="1"/>
    <col min="14606" max="14606" width="16.85546875" style="29" customWidth="1"/>
    <col min="14607" max="14607" width="19.140625" style="29" customWidth="1"/>
    <col min="14608" max="14608" width="13.5703125" style="29" customWidth="1"/>
    <col min="14609" max="14609" width="18.5703125" style="29" customWidth="1"/>
    <col min="14610" max="14610" width="15.7109375" style="29" customWidth="1"/>
    <col min="14611" max="14611" width="18.140625" style="29" customWidth="1"/>
    <col min="14612" max="14612" width="17" style="29" customWidth="1"/>
    <col min="14613" max="14613" width="11.85546875" style="29" customWidth="1"/>
    <col min="14614" max="14614" width="9.28515625" style="29" customWidth="1"/>
    <col min="14615" max="14615" width="16.28515625" style="29" customWidth="1"/>
    <col min="14616" max="14616" width="9.5703125" style="29" customWidth="1"/>
    <col min="14617" max="14617" width="10.5703125" style="29" customWidth="1"/>
    <col min="14618" max="14618" width="16.140625" style="29" customWidth="1"/>
    <col min="14619" max="14619" width="9.85546875" style="29" customWidth="1"/>
    <col min="14620" max="14620" width="23.85546875" style="29" customWidth="1"/>
    <col min="14621" max="14621" width="23.5703125" style="29" customWidth="1"/>
    <col min="14622" max="14622" width="27.42578125" style="29" customWidth="1"/>
    <col min="14623" max="14623" width="17.28515625" style="29" customWidth="1"/>
    <col min="14624" max="14624" width="11.85546875" style="29" customWidth="1"/>
    <col min="14625" max="14848" width="11.42578125" style="29"/>
    <col min="14849" max="14849" width="2.7109375" style="29" customWidth="1"/>
    <col min="14850" max="14850" width="13" style="29" customWidth="1"/>
    <col min="14851" max="14851" width="8.140625" style="29" customWidth="1"/>
    <col min="14852" max="14852" width="23.85546875" style="29" customWidth="1"/>
    <col min="14853" max="14853" width="18.28515625" style="29" customWidth="1"/>
    <col min="14854" max="14854" width="23.28515625" style="29" customWidth="1"/>
    <col min="14855" max="14855" width="23" style="29" customWidth="1"/>
    <col min="14856" max="14856" width="21.7109375" style="29" customWidth="1"/>
    <col min="14857" max="14857" width="13.85546875" style="29" customWidth="1"/>
    <col min="14858" max="14858" width="20.85546875" style="29" customWidth="1"/>
    <col min="14859" max="14859" width="14.140625" style="29" customWidth="1"/>
    <col min="14860" max="14860" width="20.7109375" style="29" customWidth="1"/>
    <col min="14861" max="14861" width="28.28515625" style="29" customWidth="1"/>
    <col min="14862" max="14862" width="16.85546875" style="29" customWidth="1"/>
    <col min="14863" max="14863" width="19.140625" style="29" customWidth="1"/>
    <col min="14864" max="14864" width="13.5703125" style="29" customWidth="1"/>
    <col min="14865" max="14865" width="18.5703125" style="29" customWidth="1"/>
    <col min="14866" max="14866" width="15.7109375" style="29" customWidth="1"/>
    <col min="14867" max="14867" width="18.140625" style="29" customWidth="1"/>
    <col min="14868" max="14868" width="17" style="29" customWidth="1"/>
    <col min="14869" max="14869" width="11.85546875" style="29" customWidth="1"/>
    <col min="14870" max="14870" width="9.28515625" style="29" customWidth="1"/>
    <col min="14871" max="14871" width="16.28515625" style="29" customWidth="1"/>
    <col min="14872" max="14872" width="9.5703125" style="29" customWidth="1"/>
    <col min="14873" max="14873" width="10.5703125" style="29" customWidth="1"/>
    <col min="14874" max="14874" width="16.140625" style="29" customWidth="1"/>
    <col min="14875" max="14875" width="9.85546875" style="29" customWidth="1"/>
    <col min="14876" max="14876" width="23.85546875" style="29" customWidth="1"/>
    <col min="14877" max="14877" width="23.5703125" style="29" customWidth="1"/>
    <col min="14878" max="14878" width="27.42578125" style="29" customWidth="1"/>
    <col min="14879" max="14879" width="17.28515625" style="29" customWidth="1"/>
    <col min="14880" max="14880" width="11.85546875" style="29" customWidth="1"/>
    <col min="14881" max="15104" width="11.42578125" style="29"/>
    <col min="15105" max="15105" width="2.7109375" style="29" customWidth="1"/>
    <col min="15106" max="15106" width="13" style="29" customWidth="1"/>
    <col min="15107" max="15107" width="8.140625" style="29" customWidth="1"/>
    <col min="15108" max="15108" width="23.85546875" style="29" customWidth="1"/>
    <col min="15109" max="15109" width="18.28515625" style="29" customWidth="1"/>
    <col min="15110" max="15110" width="23.28515625" style="29" customWidth="1"/>
    <col min="15111" max="15111" width="23" style="29" customWidth="1"/>
    <col min="15112" max="15112" width="21.7109375" style="29" customWidth="1"/>
    <col min="15113" max="15113" width="13.85546875" style="29" customWidth="1"/>
    <col min="15114" max="15114" width="20.85546875" style="29" customWidth="1"/>
    <col min="15115" max="15115" width="14.140625" style="29" customWidth="1"/>
    <col min="15116" max="15116" width="20.7109375" style="29" customWidth="1"/>
    <col min="15117" max="15117" width="28.28515625" style="29" customWidth="1"/>
    <col min="15118" max="15118" width="16.85546875" style="29" customWidth="1"/>
    <col min="15119" max="15119" width="19.140625" style="29" customWidth="1"/>
    <col min="15120" max="15120" width="13.5703125" style="29" customWidth="1"/>
    <col min="15121" max="15121" width="18.5703125" style="29" customWidth="1"/>
    <col min="15122" max="15122" width="15.7109375" style="29" customWidth="1"/>
    <col min="15123" max="15123" width="18.140625" style="29" customWidth="1"/>
    <col min="15124" max="15124" width="17" style="29" customWidth="1"/>
    <col min="15125" max="15125" width="11.85546875" style="29" customWidth="1"/>
    <col min="15126" max="15126" width="9.28515625" style="29" customWidth="1"/>
    <col min="15127" max="15127" width="16.28515625" style="29" customWidth="1"/>
    <col min="15128" max="15128" width="9.5703125" style="29" customWidth="1"/>
    <col min="15129" max="15129" width="10.5703125" style="29" customWidth="1"/>
    <col min="15130" max="15130" width="16.140625" style="29" customWidth="1"/>
    <col min="15131" max="15131" width="9.85546875" style="29" customWidth="1"/>
    <col min="15132" max="15132" width="23.85546875" style="29" customWidth="1"/>
    <col min="15133" max="15133" width="23.5703125" style="29" customWidth="1"/>
    <col min="15134" max="15134" width="27.42578125" style="29" customWidth="1"/>
    <col min="15135" max="15135" width="17.28515625" style="29" customWidth="1"/>
    <col min="15136" max="15136" width="11.85546875" style="29" customWidth="1"/>
    <col min="15137" max="15360" width="11.42578125" style="29"/>
    <col min="15361" max="15361" width="2.7109375" style="29" customWidth="1"/>
    <col min="15362" max="15362" width="13" style="29" customWidth="1"/>
    <col min="15363" max="15363" width="8.140625" style="29" customWidth="1"/>
    <col min="15364" max="15364" width="23.85546875" style="29" customWidth="1"/>
    <col min="15365" max="15365" width="18.28515625" style="29" customWidth="1"/>
    <col min="15366" max="15366" width="23.28515625" style="29" customWidth="1"/>
    <col min="15367" max="15367" width="23" style="29" customWidth="1"/>
    <col min="15368" max="15368" width="21.7109375" style="29" customWidth="1"/>
    <col min="15369" max="15369" width="13.85546875" style="29" customWidth="1"/>
    <col min="15370" max="15370" width="20.85546875" style="29" customWidth="1"/>
    <col min="15371" max="15371" width="14.140625" style="29" customWidth="1"/>
    <col min="15372" max="15372" width="20.7109375" style="29" customWidth="1"/>
    <col min="15373" max="15373" width="28.28515625" style="29" customWidth="1"/>
    <col min="15374" max="15374" width="16.85546875" style="29" customWidth="1"/>
    <col min="15375" max="15375" width="19.140625" style="29" customWidth="1"/>
    <col min="15376" max="15376" width="13.5703125" style="29" customWidth="1"/>
    <col min="15377" max="15377" width="18.5703125" style="29" customWidth="1"/>
    <col min="15378" max="15378" width="15.7109375" style="29" customWidth="1"/>
    <col min="15379" max="15379" width="18.140625" style="29" customWidth="1"/>
    <col min="15380" max="15380" width="17" style="29" customWidth="1"/>
    <col min="15381" max="15381" width="11.85546875" style="29" customWidth="1"/>
    <col min="15382" max="15382" width="9.28515625" style="29" customWidth="1"/>
    <col min="15383" max="15383" width="16.28515625" style="29" customWidth="1"/>
    <col min="15384" max="15384" width="9.5703125" style="29" customWidth="1"/>
    <col min="15385" max="15385" width="10.5703125" style="29" customWidth="1"/>
    <col min="15386" max="15386" width="16.140625" style="29" customWidth="1"/>
    <col min="15387" max="15387" width="9.85546875" style="29" customWidth="1"/>
    <col min="15388" max="15388" width="23.85546875" style="29" customWidth="1"/>
    <col min="15389" max="15389" width="23.5703125" style="29" customWidth="1"/>
    <col min="15390" max="15390" width="27.42578125" style="29" customWidth="1"/>
    <col min="15391" max="15391" width="17.28515625" style="29" customWidth="1"/>
    <col min="15392" max="15392" width="11.85546875" style="29" customWidth="1"/>
    <col min="15393" max="15616" width="11.42578125" style="29"/>
    <col min="15617" max="15617" width="2.7109375" style="29" customWidth="1"/>
    <col min="15618" max="15618" width="13" style="29" customWidth="1"/>
    <col min="15619" max="15619" width="8.140625" style="29" customWidth="1"/>
    <col min="15620" max="15620" width="23.85546875" style="29" customWidth="1"/>
    <col min="15621" max="15621" width="18.28515625" style="29" customWidth="1"/>
    <col min="15622" max="15622" width="23.28515625" style="29" customWidth="1"/>
    <col min="15623" max="15623" width="23" style="29" customWidth="1"/>
    <col min="15624" max="15624" width="21.7109375" style="29" customWidth="1"/>
    <col min="15625" max="15625" width="13.85546875" style="29" customWidth="1"/>
    <col min="15626" max="15626" width="20.85546875" style="29" customWidth="1"/>
    <col min="15627" max="15627" width="14.140625" style="29" customWidth="1"/>
    <col min="15628" max="15628" width="20.7109375" style="29" customWidth="1"/>
    <col min="15629" max="15629" width="28.28515625" style="29" customWidth="1"/>
    <col min="15630" max="15630" width="16.85546875" style="29" customWidth="1"/>
    <col min="15631" max="15631" width="19.140625" style="29" customWidth="1"/>
    <col min="15632" max="15632" width="13.5703125" style="29" customWidth="1"/>
    <col min="15633" max="15633" width="18.5703125" style="29" customWidth="1"/>
    <col min="15634" max="15634" width="15.7109375" style="29" customWidth="1"/>
    <col min="15635" max="15635" width="18.140625" style="29" customWidth="1"/>
    <col min="15636" max="15636" width="17" style="29" customWidth="1"/>
    <col min="15637" max="15637" width="11.85546875" style="29" customWidth="1"/>
    <col min="15638" max="15638" width="9.28515625" style="29" customWidth="1"/>
    <col min="15639" max="15639" width="16.28515625" style="29" customWidth="1"/>
    <col min="15640" max="15640" width="9.5703125" style="29" customWidth="1"/>
    <col min="15641" max="15641" width="10.5703125" style="29" customWidth="1"/>
    <col min="15642" max="15642" width="16.140625" style="29" customWidth="1"/>
    <col min="15643" max="15643" width="9.85546875" style="29" customWidth="1"/>
    <col min="15644" max="15644" width="23.85546875" style="29" customWidth="1"/>
    <col min="15645" max="15645" width="23.5703125" style="29" customWidth="1"/>
    <col min="15646" max="15646" width="27.42578125" style="29" customWidth="1"/>
    <col min="15647" max="15647" width="17.28515625" style="29" customWidth="1"/>
    <col min="15648" max="15648" width="11.85546875" style="29" customWidth="1"/>
    <col min="15649" max="15872" width="11.42578125" style="29"/>
    <col min="15873" max="15873" width="2.7109375" style="29" customWidth="1"/>
    <col min="15874" max="15874" width="13" style="29" customWidth="1"/>
    <col min="15875" max="15875" width="8.140625" style="29" customWidth="1"/>
    <col min="15876" max="15876" width="23.85546875" style="29" customWidth="1"/>
    <col min="15877" max="15877" width="18.28515625" style="29" customWidth="1"/>
    <col min="15878" max="15878" width="23.28515625" style="29" customWidth="1"/>
    <col min="15879" max="15879" width="23" style="29" customWidth="1"/>
    <col min="15880" max="15880" width="21.7109375" style="29" customWidth="1"/>
    <col min="15881" max="15881" width="13.85546875" style="29" customWidth="1"/>
    <col min="15882" max="15882" width="20.85546875" style="29" customWidth="1"/>
    <col min="15883" max="15883" width="14.140625" style="29" customWidth="1"/>
    <col min="15884" max="15884" width="20.7109375" style="29" customWidth="1"/>
    <col min="15885" max="15885" width="28.28515625" style="29" customWidth="1"/>
    <col min="15886" max="15886" width="16.85546875" style="29" customWidth="1"/>
    <col min="15887" max="15887" width="19.140625" style="29" customWidth="1"/>
    <col min="15888" max="15888" width="13.5703125" style="29" customWidth="1"/>
    <col min="15889" max="15889" width="18.5703125" style="29" customWidth="1"/>
    <col min="15890" max="15890" width="15.7109375" style="29" customWidth="1"/>
    <col min="15891" max="15891" width="18.140625" style="29" customWidth="1"/>
    <col min="15892" max="15892" width="17" style="29" customWidth="1"/>
    <col min="15893" max="15893" width="11.85546875" style="29" customWidth="1"/>
    <col min="15894" max="15894" width="9.28515625" style="29" customWidth="1"/>
    <col min="15895" max="15895" width="16.28515625" style="29" customWidth="1"/>
    <col min="15896" max="15896" width="9.5703125" style="29" customWidth="1"/>
    <col min="15897" max="15897" width="10.5703125" style="29" customWidth="1"/>
    <col min="15898" max="15898" width="16.140625" style="29" customWidth="1"/>
    <col min="15899" max="15899" width="9.85546875" style="29" customWidth="1"/>
    <col min="15900" max="15900" width="23.85546875" style="29" customWidth="1"/>
    <col min="15901" max="15901" width="23.5703125" style="29" customWidth="1"/>
    <col min="15902" max="15902" width="27.42578125" style="29" customWidth="1"/>
    <col min="15903" max="15903" width="17.28515625" style="29" customWidth="1"/>
    <col min="15904" max="15904" width="11.85546875" style="29" customWidth="1"/>
    <col min="15905" max="16128" width="11.42578125" style="29"/>
    <col min="16129" max="16129" width="2.7109375" style="29" customWidth="1"/>
    <col min="16130" max="16130" width="13" style="29" customWidth="1"/>
    <col min="16131" max="16131" width="8.140625" style="29" customWidth="1"/>
    <col min="16132" max="16132" width="23.85546875" style="29" customWidth="1"/>
    <col min="16133" max="16133" width="18.28515625" style="29" customWidth="1"/>
    <col min="16134" max="16134" width="23.28515625" style="29" customWidth="1"/>
    <col min="16135" max="16135" width="23" style="29" customWidth="1"/>
    <col min="16136" max="16136" width="21.7109375" style="29" customWidth="1"/>
    <col min="16137" max="16137" width="13.85546875" style="29" customWidth="1"/>
    <col min="16138" max="16138" width="20.85546875" style="29" customWidth="1"/>
    <col min="16139" max="16139" width="14.140625" style="29" customWidth="1"/>
    <col min="16140" max="16140" width="20.7109375" style="29" customWidth="1"/>
    <col min="16141" max="16141" width="28.28515625" style="29" customWidth="1"/>
    <col min="16142" max="16142" width="16.85546875" style="29" customWidth="1"/>
    <col min="16143" max="16143" width="19.140625" style="29" customWidth="1"/>
    <col min="16144" max="16144" width="13.5703125" style="29" customWidth="1"/>
    <col min="16145" max="16145" width="18.5703125" style="29" customWidth="1"/>
    <col min="16146" max="16146" width="15.7109375" style="29" customWidth="1"/>
    <col min="16147" max="16147" width="18.140625" style="29" customWidth="1"/>
    <col min="16148" max="16148" width="17" style="29" customWidth="1"/>
    <col min="16149" max="16149" width="11.85546875" style="29" customWidth="1"/>
    <col min="16150" max="16150" width="9.28515625" style="29" customWidth="1"/>
    <col min="16151" max="16151" width="16.28515625" style="29" customWidth="1"/>
    <col min="16152" max="16152" width="9.5703125" style="29" customWidth="1"/>
    <col min="16153" max="16153" width="10.5703125" style="29" customWidth="1"/>
    <col min="16154" max="16154" width="16.140625" style="29" customWidth="1"/>
    <col min="16155" max="16155" width="9.85546875" style="29" customWidth="1"/>
    <col min="16156" max="16156" width="23.85546875" style="29" customWidth="1"/>
    <col min="16157" max="16157" width="23.5703125" style="29" customWidth="1"/>
    <col min="16158" max="16158" width="27.42578125" style="29" customWidth="1"/>
    <col min="16159" max="16159" width="17.28515625" style="29" customWidth="1"/>
    <col min="16160" max="16160" width="11.85546875" style="29" customWidth="1"/>
    <col min="16161" max="16384" width="11.42578125" style="29"/>
  </cols>
  <sheetData>
    <row r="1" spans="1:32" ht="38.1" customHeight="1" x14ac:dyDescent="0.2">
      <c r="B1" s="30"/>
    </row>
    <row r="2" spans="1:32" ht="38.1" customHeight="1" x14ac:dyDescent="0.2"/>
    <row r="3" spans="1:32" ht="20.100000000000001" customHeight="1" thickBot="1" x14ac:dyDescent="0.25">
      <c r="A3" s="31"/>
      <c r="B3" s="32" t="s">
        <v>166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44"/>
    </row>
    <row r="4" spans="1:32" ht="13.5" thickTop="1" x14ac:dyDescent="0.2">
      <c r="A4" s="45"/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3"/>
    </row>
    <row r="5" spans="1:32" ht="15.75" x14ac:dyDescent="0.25">
      <c r="A5" s="45"/>
      <c r="B5" s="54" t="s">
        <v>36</v>
      </c>
      <c r="C5" s="55"/>
      <c r="D5" s="55"/>
      <c r="E5" s="5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ht="15.75" x14ac:dyDescent="0.25">
      <c r="B6" s="35" t="e">
        <f>#REF!</f>
        <v>#REF!</v>
      </c>
      <c r="C6" s="36"/>
      <c r="D6" s="36"/>
      <c r="E6" s="36"/>
    </row>
    <row r="7" spans="1:32" x14ac:dyDescent="0.2">
      <c r="B7" s="37" t="s">
        <v>72</v>
      </c>
      <c r="C7" s="38" t="s">
        <v>73</v>
      </c>
      <c r="D7" s="38" t="s">
        <v>74</v>
      </c>
      <c r="E7" s="38" t="s">
        <v>167</v>
      </c>
      <c r="F7" s="38" t="s">
        <v>168</v>
      </c>
      <c r="G7" s="38" t="s">
        <v>169</v>
      </c>
      <c r="H7" s="38" t="s">
        <v>170</v>
      </c>
      <c r="I7" s="38" t="s">
        <v>171</v>
      </c>
      <c r="J7" s="38" t="s">
        <v>172</v>
      </c>
      <c r="K7" s="38" t="s">
        <v>173</v>
      </c>
      <c r="L7" s="38" t="s">
        <v>174</v>
      </c>
      <c r="M7" s="38" t="s">
        <v>175</v>
      </c>
      <c r="N7" s="38" t="s">
        <v>176</v>
      </c>
      <c r="O7" s="38" t="s">
        <v>177</v>
      </c>
      <c r="P7" s="38" t="s">
        <v>178</v>
      </c>
      <c r="Q7" s="38" t="s">
        <v>179</v>
      </c>
      <c r="R7" s="38" t="s">
        <v>180</v>
      </c>
      <c r="S7" s="38" t="s">
        <v>181</v>
      </c>
      <c r="T7" s="38" t="s">
        <v>182</v>
      </c>
      <c r="U7" s="38" t="s">
        <v>183</v>
      </c>
      <c r="V7" s="38" t="s">
        <v>184</v>
      </c>
      <c r="W7" s="38" t="s">
        <v>185</v>
      </c>
      <c r="X7" s="38" t="s">
        <v>186</v>
      </c>
      <c r="Y7" s="38" t="s">
        <v>187</v>
      </c>
      <c r="Z7" s="38" t="s">
        <v>188</v>
      </c>
      <c r="AA7" s="38" t="s">
        <v>189</v>
      </c>
      <c r="AB7" s="38" t="s">
        <v>190</v>
      </c>
      <c r="AC7" s="38" t="s">
        <v>191</v>
      </c>
      <c r="AD7" s="38" t="s">
        <v>192</v>
      </c>
      <c r="AE7" s="38" t="s">
        <v>193</v>
      </c>
      <c r="AF7" s="38" t="s">
        <v>194</v>
      </c>
    </row>
    <row r="8" spans="1:32" ht="15" x14ac:dyDescent="0.25">
      <c r="B8" s="39" t="s">
        <v>114</v>
      </c>
      <c r="C8" t="s">
        <v>327</v>
      </c>
      <c r="D8" t="s">
        <v>115</v>
      </c>
      <c r="E8" s="40">
        <v>100</v>
      </c>
      <c r="F8" s="40">
        <v>88.26</v>
      </c>
      <c r="G8" s="40">
        <v>26.07</v>
      </c>
      <c r="H8" s="40">
        <v>14.53</v>
      </c>
      <c r="I8" s="40">
        <v>100</v>
      </c>
      <c r="J8" s="40">
        <v>100</v>
      </c>
      <c r="K8" s="40">
        <v>100</v>
      </c>
      <c r="L8" s="40">
        <v>100</v>
      </c>
      <c r="M8" s="40">
        <v>92.09</v>
      </c>
      <c r="N8" s="40">
        <v>2.94</v>
      </c>
      <c r="O8" s="7">
        <v>17825</v>
      </c>
      <c r="P8" s="7">
        <v>17825</v>
      </c>
      <c r="Q8" s="7">
        <v>15733</v>
      </c>
      <c r="R8" s="7">
        <v>1734</v>
      </c>
      <c r="S8" s="7">
        <v>452</v>
      </c>
      <c r="T8" s="7">
        <v>252</v>
      </c>
      <c r="U8" s="7">
        <v>13486</v>
      </c>
      <c r="V8" s="7">
        <v>71716</v>
      </c>
      <c r="W8" s="7">
        <v>69412</v>
      </c>
      <c r="X8" s="7">
        <v>64978</v>
      </c>
      <c r="Y8" s="7">
        <v>6639</v>
      </c>
      <c r="Z8" s="7">
        <v>7639</v>
      </c>
      <c r="AA8" s="7">
        <v>2283</v>
      </c>
      <c r="AB8" s="7">
        <v>2010</v>
      </c>
      <c r="AC8" s="7">
        <v>1851</v>
      </c>
      <c r="AD8" s="7">
        <v>2</v>
      </c>
      <c r="AE8" s="7">
        <v>68</v>
      </c>
      <c r="AF8" s="7">
        <v>11203</v>
      </c>
    </row>
    <row r="9" spans="1:32" ht="15" x14ac:dyDescent="0.25">
      <c r="B9" s="39" t="s">
        <v>116</v>
      </c>
      <c r="C9" t="s">
        <v>327</v>
      </c>
      <c r="D9" t="s">
        <v>117</v>
      </c>
      <c r="E9" s="40">
        <v>100</v>
      </c>
      <c r="F9" s="40">
        <v>93.91</v>
      </c>
      <c r="G9" s="40">
        <v>24.04</v>
      </c>
      <c r="H9" s="40">
        <v>14.38</v>
      </c>
      <c r="I9" s="40">
        <v>100</v>
      </c>
      <c r="J9" s="40">
        <v>100</v>
      </c>
      <c r="K9" s="40">
        <v>100</v>
      </c>
      <c r="L9" s="40">
        <v>100</v>
      </c>
      <c r="M9" s="40">
        <v>100</v>
      </c>
      <c r="N9" s="40">
        <v>0</v>
      </c>
      <c r="O9" s="7">
        <v>4797</v>
      </c>
      <c r="P9" s="7">
        <v>4797</v>
      </c>
      <c r="Q9" s="7">
        <v>4505</v>
      </c>
      <c r="R9" s="7">
        <v>445</v>
      </c>
      <c r="S9" s="7">
        <v>107</v>
      </c>
      <c r="T9" s="7">
        <v>64</v>
      </c>
      <c r="U9" s="7">
        <v>3635</v>
      </c>
      <c r="V9" s="7">
        <v>9665</v>
      </c>
      <c r="W9" s="7">
        <v>9270</v>
      </c>
      <c r="X9" s="7">
        <v>8477</v>
      </c>
      <c r="Y9" s="7">
        <v>1746</v>
      </c>
      <c r="Z9" s="7">
        <v>1833</v>
      </c>
      <c r="AA9" s="7">
        <v>640</v>
      </c>
      <c r="AB9" s="7">
        <v>564</v>
      </c>
      <c r="AC9" s="7">
        <v>919</v>
      </c>
      <c r="AD9" s="7">
        <v>0</v>
      </c>
      <c r="AE9" s="7">
        <v>20</v>
      </c>
      <c r="AF9" s="7">
        <v>2995</v>
      </c>
    </row>
    <row r="10" spans="1:32" ht="15" x14ac:dyDescent="0.25">
      <c r="B10" s="39" t="s">
        <v>118</v>
      </c>
      <c r="C10" t="s">
        <v>327</v>
      </c>
      <c r="D10" t="s">
        <v>119</v>
      </c>
      <c r="E10" s="40">
        <v>100</v>
      </c>
      <c r="F10" s="40">
        <v>81.540000000000006</v>
      </c>
      <c r="G10" s="40">
        <v>27.89</v>
      </c>
      <c r="H10" s="40">
        <v>8.59</v>
      </c>
      <c r="I10" s="40">
        <v>100</v>
      </c>
      <c r="J10" s="40">
        <v>100</v>
      </c>
      <c r="K10" s="40">
        <v>100</v>
      </c>
      <c r="L10" s="40">
        <v>100</v>
      </c>
      <c r="M10" s="40">
        <v>50.28</v>
      </c>
      <c r="N10" s="40">
        <v>0</v>
      </c>
      <c r="O10" s="7">
        <v>6403</v>
      </c>
      <c r="P10" s="7">
        <v>6403</v>
      </c>
      <c r="Q10" s="7">
        <v>5221</v>
      </c>
      <c r="R10" s="7">
        <v>710</v>
      </c>
      <c r="S10" s="7">
        <v>198</v>
      </c>
      <c r="T10" s="7">
        <v>61</v>
      </c>
      <c r="U10" s="7">
        <v>4796</v>
      </c>
      <c r="V10" s="7">
        <v>9574</v>
      </c>
      <c r="W10" s="7">
        <v>9563</v>
      </c>
      <c r="X10" s="7">
        <v>8734</v>
      </c>
      <c r="Y10" s="7">
        <v>2358</v>
      </c>
      <c r="Z10" s="7">
        <v>3318</v>
      </c>
      <c r="AA10" s="7">
        <v>825</v>
      </c>
      <c r="AB10" s="7">
        <v>726</v>
      </c>
      <c r="AC10" s="7">
        <v>365</v>
      </c>
      <c r="AD10" s="7">
        <v>0</v>
      </c>
      <c r="AE10" s="7">
        <v>26</v>
      </c>
      <c r="AF10" s="7">
        <v>3971</v>
      </c>
    </row>
    <row r="11" spans="1:32" ht="15" x14ac:dyDescent="0.25">
      <c r="B11" s="39" t="s">
        <v>120</v>
      </c>
      <c r="C11" t="s">
        <v>327</v>
      </c>
      <c r="D11" t="s">
        <v>121</v>
      </c>
      <c r="E11" s="40">
        <v>100</v>
      </c>
      <c r="F11" s="40">
        <v>60.18</v>
      </c>
      <c r="G11" s="40">
        <v>32.35</v>
      </c>
      <c r="H11" s="40">
        <v>23.53</v>
      </c>
      <c r="I11" s="40">
        <v>100</v>
      </c>
      <c r="J11" s="40">
        <v>100</v>
      </c>
      <c r="K11" s="40">
        <v>100</v>
      </c>
      <c r="L11" s="40">
        <v>53.59</v>
      </c>
      <c r="M11" s="40">
        <v>73.209999999999994</v>
      </c>
      <c r="N11" s="40">
        <v>0</v>
      </c>
      <c r="O11" s="7">
        <v>447</v>
      </c>
      <c r="P11" s="7">
        <v>447</v>
      </c>
      <c r="Q11" s="7">
        <v>269</v>
      </c>
      <c r="R11" s="7">
        <v>34</v>
      </c>
      <c r="S11" s="7">
        <v>11</v>
      </c>
      <c r="T11" s="7">
        <v>8</v>
      </c>
      <c r="U11" s="7">
        <v>331</v>
      </c>
      <c r="V11" s="7">
        <v>1621</v>
      </c>
      <c r="W11" s="7">
        <v>1475</v>
      </c>
      <c r="X11" s="7">
        <v>1312</v>
      </c>
      <c r="Y11" s="7">
        <v>153</v>
      </c>
      <c r="Z11" s="7">
        <v>82</v>
      </c>
      <c r="AA11" s="7">
        <v>63</v>
      </c>
      <c r="AB11" s="7">
        <v>56</v>
      </c>
      <c r="AC11" s="7">
        <v>41</v>
      </c>
      <c r="AD11" s="7">
        <v>0</v>
      </c>
      <c r="AE11" s="7">
        <v>3</v>
      </c>
      <c r="AF11" s="7">
        <v>268</v>
      </c>
    </row>
    <row r="12" spans="1:32" ht="15" x14ac:dyDescent="0.25">
      <c r="B12" s="39" t="s">
        <v>122</v>
      </c>
      <c r="C12" t="s">
        <v>327</v>
      </c>
      <c r="D12" t="s">
        <v>123</v>
      </c>
      <c r="E12" s="40">
        <v>100</v>
      </c>
      <c r="F12" s="40">
        <v>50.14</v>
      </c>
      <c r="G12" s="40">
        <v>23.53</v>
      </c>
      <c r="H12" s="40">
        <v>17.059999999999999</v>
      </c>
      <c r="I12" s="40">
        <v>100</v>
      </c>
      <c r="J12" s="40">
        <v>100</v>
      </c>
      <c r="K12" s="40">
        <v>100</v>
      </c>
      <c r="L12" s="40">
        <v>41.11</v>
      </c>
      <c r="M12" s="40">
        <v>69.19</v>
      </c>
      <c r="N12" s="40">
        <v>0</v>
      </c>
      <c r="O12" s="7">
        <v>2924</v>
      </c>
      <c r="P12" s="7">
        <v>2924</v>
      </c>
      <c r="Q12" s="7">
        <v>1466</v>
      </c>
      <c r="R12" s="7">
        <v>170</v>
      </c>
      <c r="S12" s="7">
        <v>40</v>
      </c>
      <c r="T12" s="7">
        <v>29</v>
      </c>
      <c r="U12" s="7">
        <v>2504</v>
      </c>
      <c r="V12" s="7">
        <v>14100</v>
      </c>
      <c r="W12" s="7">
        <v>13742</v>
      </c>
      <c r="X12" s="7">
        <v>12955</v>
      </c>
      <c r="Y12" s="7">
        <v>1827</v>
      </c>
      <c r="Z12" s="7">
        <v>751</v>
      </c>
      <c r="AA12" s="7">
        <v>225</v>
      </c>
      <c r="AB12" s="7">
        <v>198</v>
      </c>
      <c r="AC12" s="7">
        <v>137</v>
      </c>
      <c r="AD12" s="7">
        <v>0</v>
      </c>
      <c r="AE12" s="7">
        <v>3</v>
      </c>
      <c r="AF12" s="7">
        <v>2279</v>
      </c>
    </row>
    <row r="13" spans="1:32" ht="15" x14ac:dyDescent="0.25">
      <c r="B13" s="39" t="s">
        <v>124</v>
      </c>
      <c r="C13" t="s">
        <v>327</v>
      </c>
      <c r="D13" t="s">
        <v>125</v>
      </c>
      <c r="E13" s="40">
        <v>100</v>
      </c>
      <c r="F13" s="40">
        <v>72.540000000000006</v>
      </c>
      <c r="G13" s="40">
        <v>23.81</v>
      </c>
      <c r="H13" s="40">
        <v>15.08</v>
      </c>
      <c r="I13" s="40">
        <v>100</v>
      </c>
      <c r="J13" s="40">
        <v>100</v>
      </c>
      <c r="K13" s="40">
        <v>100</v>
      </c>
      <c r="L13" s="40">
        <v>84.15</v>
      </c>
      <c r="M13" s="40">
        <v>63.96</v>
      </c>
      <c r="N13" s="40">
        <v>0</v>
      </c>
      <c r="O13" s="7">
        <v>1242</v>
      </c>
      <c r="P13" s="7">
        <v>1242</v>
      </c>
      <c r="Q13" s="7">
        <v>901</v>
      </c>
      <c r="R13" s="7">
        <v>126</v>
      </c>
      <c r="S13" s="7">
        <v>30</v>
      </c>
      <c r="T13" s="7">
        <v>19</v>
      </c>
      <c r="U13" s="7">
        <v>947</v>
      </c>
      <c r="V13" s="7">
        <v>3986</v>
      </c>
      <c r="W13" s="7">
        <v>3723</v>
      </c>
      <c r="X13" s="7">
        <v>3365</v>
      </c>
      <c r="Y13" s="7">
        <v>549</v>
      </c>
      <c r="Z13" s="7">
        <v>462</v>
      </c>
      <c r="AA13" s="7">
        <v>126</v>
      </c>
      <c r="AB13" s="7">
        <v>111</v>
      </c>
      <c r="AC13" s="7">
        <v>71</v>
      </c>
      <c r="AD13" s="7">
        <v>0</v>
      </c>
      <c r="AE13" s="7">
        <v>6</v>
      </c>
      <c r="AF13" s="7">
        <v>821</v>
      </c>
    </row>
    <row r="14" spans="1:32" ht="15" x14ac:dyDescent="0.25">
      <c r="B14" s="39" t="s">
        <v>126</v>
      </c>
      <c r="C14" t="s">
        <v>327</v>
      </c>
      <c r="D14" t="s">
        <v>127</v>
      </c>
      <c r="E14" s="40">
        <v>100</v>
      </c>
      <c r="F14" s="40">
        <v>85.95</v>
      </c>
      <c r="G14" s="40">
        <v>21.39</v>
      </c>
      <c r="H14" s="40">
        <v>16.63</v>
      </c>
      <c r="I14" s="40">
        <v>100</v>
      </c>
      <c r="J14" s="40">
        <v>100</v>
      </c>
      <c r="K14" s="40">
        <v>100</v>
      </c>
      <c r="L14" s="40">
        <v>87.2</v>
      </c>
      <c r="M14" s="40">
        <v>100</v>
      </c>
      <c r="N14" s="40">
        <v>0</v>
      </c>
      <c r="O14" s="7">
        <v>3630</v>
      </c>
      <c r="P14" s="7">
        <v>3630</v>
      </c>
      <c r="Q14" s="7">
        <v>3120</v>
      </c>
      <c r="R14" s="7">
        <v>505</v>
      </c>
      <c r="S14" s="7">
        <v>108</v>
      </c>
      <c r="T14" s="7">
        <v>84</v>
      </c>
      <c r="U14" s="7">
        <v>2867</v>
      </c>
      <c r="V14" s="7">
        <v>18553</v>
      </c>
      <c r="W14" s="7">
        <v>17744</v>
      </c>
      <c r="X14" s="7">
        <v>16176</v>
      </c>
      <c r="Y14" s="7">
        <v>1750</v>
      </c>
      <c r="Z14" s="7">
        <v>1526</v>
      </c>
      <c r="AA14" s="7">
        <v>364</v>
      </c>
      <c r="AB14" s="7">
        <v>321</v>
      </c>
      <c r="AC14" s="7">
        <v>363</v>
      </c>
      <c r="AD14" s="7">
        <v>0</v>
      </c>
      <c r="AE14" s="7">
        <v>24</v>
      </c>
      <c r="AF14" s="7">
        <v>2503</v>
      </c>
    </row>
    <row r="15" spans="1:32" ht="15" x14ac:dyDescent="0.25">
      <c r="B15" s="39" t="s">
        <v>128</v>
      </c>
      <c r="C15" t="s">
        <v>327</v>
      </c>
      <c r="D15" t="s">
        <v>129</v>
      </c>
      <c r="E15" s="40">
        <v>100</v>
      </c>
      <c r="F15" s="40">
        <v>72.849999999999994</v>
      </c>
      <c r="G15" s="40">
        <v>29.3</v>
      </c>
      <c r="H15" s="40">
        <v>9.5500000000000007</v>
      </c>
      <c r="I15" s="40">
        <v>100</v>
      </c>
      <c r="J15" s="40">
        <v>100</v>
      </c>
      <c r="K15" s="40">
        <v>100</v>
      </c>
      <c r="L15" s="40">
        <v>77.77</v>
      </c>
      <c r="M15" s="40">
        <v>100</v>
      </c>
      <c r="N15" s="40">
        <v>0</v>
      </c>
      <c r="O15" s="7">
        <v>2015</v>
      </c>
      <c r="P15" s="7">
        <v>2015</v>
      </c>
      <c r="Q15" s="7">
        <v>1468</v>
      </c>
      <c r="R15" s="7">
        <v>157</v>
      </c>
      <c r="S15" s="7">
        <v>46</v>
      </c>
      <c r="T15" s="7">
        <v>15</v>
      </c>
      <c r="U15" s="7">
        <v>1572</v>
      </c>
      <c r="V15" s="7">
        <v>11797</v>
      </c>
      <c r="W15" s="7">
        <v>11454</v>
      </c>
      <c r="X15" s="7">
        <v>10884</v>
      </c>
      <c r="Y15" s="7">
        <v>904</v>
      </c>
      <c r="Z15" s="7">
        <v>703</v>
      </c>
      <c r="AA15" s="7">
        <v>234</v>
      </c>
      <c r="AB15" s="7">
        <v>206</v>
      </c>
      <c r="AC15" s="7">
        <v>215</v>
      </c>
      <c r="AD15" s="7">
        <v>0</v>
      </c>
      <c r="AE15" s="7">
        <v>8</v>
      </c>
      <c r="AF15" s="7">
        <v>1338</v>
      </c>
    </row>
    <row r="16" spans="1:32" ht="15" x14ac:dyDescent="0.25">
      <c r="B16" s="39" t="s">
        <v>130</v>
      </c>
      <c r="C16" t="s">
        <v>327</v>
      </c>
      <c r="D16" t="s">
        <v>131</v>
      </c>
      <c r="E16" s="40">
        <v>100</v>
      </c>
      <c r="F16" s="40">
        <v>75.400000000000006</v>
      </c>
      <c r="G16" s="40">
        <v>19.510000000000002</v>
      </c>
      <c r="H16" s="40">
        <v>14.02</v>
      </c>
      <c r="I16" s="40">
        <v>100</v>
      </c>
      <c r="J16" s="40">
        <v>100</v>
      </c>
      <c r="K16" s="40">
        <v>100</v>
      </c>
      <c r="L16" s="40">
        <v>56.98</v>
      </c>
      <c r="M16" s="40">
        <v>100</v>
      </c>
      <c r="N16" s="40">
        <v>0</v>
      </c>
      <c r="O16" s="7">
        <v>1244</v>
      </c>
      <c r="P16" s="7">
        <v>1244</v>
      </c>
      <c r="Q16" s="7">
        <v>938</v>
      </c>
      <c r="R16" s="7">
        <v>164</v>
      </c>
      <c r="S16" s="7">
        <v>32</v>
      </c>
      <c r="T16" s="7">
        <v>23</v>
      </c>
      <c r="U16" s="7">
        <v>1022</v>
      </c>
      <c r="V16" s="7">
        <v>7643</v>
      </c>
      <c r="W16" s="7">
        <v>7455</v>
      </c>
      <c r="X16" s="7">
        <v>7108</v>
      </c>
      <c r="Y16" s="7">
        <v>716</v>
      </c>
      <c r="Z16" s="7">
        <v>408</v>
      </c>
      <c r="AA16" s="7">
        <v>105</v>
      </c>
      <c r="AB16" s="7">
        <v>93</v>
      </c>
      <c r="AC16" s="7">
        <v>152</v>
      </c>
      <c r="AD16" s="7">
        <v>0</v>
      </c>
      <c r="AE16" s="7">
        <v>8</v>
      </c>
      <c r="AF16" s="7">
        <v>917</v>
      </c>
    </row>
    <row r="17" spans="2:32" ht="15" x14ac:dyDescent="0.25">
      <c r="B17" s="39" t="s">
        <v>132</v>
      </c>
      <c r="C17" t="s">
        <v>327</v>
      </c>
      <c r="D17" t="s">
        <v>133</v>
      </c>
      <c r="E17" s="40">
        <v>100</v>
      </c>
      <c r="F17" s="40">
        <v>63.03</v>
      </c>
      <c r="G17" s="40">
        <v>30.23</v>
      </c>
      <c r="H17" s="40">
        <v>23.26</v>
      </c>
      <c r="I17" s="40">
        <v>100</v>
      </c>
      <c r="J17" s="40">
        <v>100</v>
      </c>
      <c r="K17" s="40">
        <v>100</v>
      </c>
      <c r="L17" s="40">
        <v>59.38</v>
      </c>
      <c r="M17" s="40">
        <v>62.26</v>
      </c>
      <c r="N17" s="40">
        <v>0</v>
      </c>
      <c r="O17" s="7">
        <v>998</v>
      </c>
      <c r="P17" s="7">
        <v>998</v>
      </c>
      <c r="Q17" s="7">
        <v>629</v>
      </c>
      <c r="R17" s="7">
        <v>43</v>
      </c>
      <c r="S17" s="7">
        <v>13</v>
      </c>
      <c r="T17" s="7">
        <v>10</v>
      </c>
      <c r="U17" s="7">
        <v>804</v>
      </c>
      <c r="V17" s="7">
        <v>5433</v>
      </c>
      <c r="W17" s="7">
        <v>5360</v>
      </c>
      <c r="X17" s="7">
        <v>5015</v>
      </c>
      <c r="Y17" s="7">
        <v>448</v>
      </c>
      <c r="Z17" s="7">
        <v>266</v>
      </c>
      <c r="AA17" s="7">
        <v>120</v>
      </c>
      <c r="AB17" s="7">
        <v>106</v>
      </c>
      <c r="AC17" s="7">
        <v>66</v>
      </c>
      <c r="AD17" s="7">
        <v>0</v>
      </c>
      <c r="AE17" s="7">
        <v>0</v>
      </c>
      <c r="AF17" s="7">
        <v>684</v>
      </c>
    </row>
    <row r="18" spans="2:32" ht="15" x14ac:dyDescent="0.25">
      <c r="B18" s="39" t="s">
        <v>134</v>
      </c>
      <c r="C18" t="s">
        <v>327</v>
      </c>
      <c r="D18" t="s">
        <v>135</v>
      </c>
      <c r="E18" s="40">
        <v>100</v>
      </c>
      <c r="F18" s="40">
        <v>82.64</v>
      </c>
      <c r="G18" s="40">
        <v>14.89</v>
      </c>
      <c r="H18" s="40">
        <v>14.89</v>
      </c>
      <c r="I18" s="40">
        <v>100</v>
      </c>
      <c r="J18" s="40">
        <v>100</v>
      </c>
      <c r="K18" s="40">
        <v>100</v>
      </c>
      <c r="L18" s="40">
        <v>73.53</v>
      </c>
      <c r="M18" s="40">
        <v>100</v>
      </c>
      <c r="N18" s="40">
        <v>0</v>
      </c>
      <c r="O18" s="7">
        <v>432</v>
      </c>
      <c r="P18" s="7">
        <v>432</v>
      </c>
      <c r="Q18" s="7">
        <v>357</v>
      </c>
      <c r="R18" s="7">
        <v>47</v>
      </c>
      <c r="S18" s="7">
        <v>7</v>
      </c>
      <c r="T18" s="7">
        <v>7</v>
      </c>
      <c r="U18" s="7">
        <v>349</v>
      </c>
      <c r="V18" s="7">
        <v>2219</v>
      </c>
      <c r="W18" s="7">
        <v>2148</v>
      </c>
      <c r="X18" s="7">
        <v>1932</v>
      </c>
      <c r="Y18" s="7">
        <v>204</v>
      </c>
      <c r="Z18" s="7">
        <v>150</v>
      </c>
      <c r="AA18" s="7">
        <v>44</v>
      </c>
      <c r="AB18" s="7">
        <v>39</v>
      </c>
      <c r="AC18" s="7">
        <v>63</v>
      </c>
      <c r="AD18" s="7">
        <v>0</v>
      </c>
      <c r="AE18" s="7">
        <v>3</v>
      </c>
      <c r="AF18" s="7">
        <v>305</v>
      </c>
    </row>
    <row r="19" spans="2:32" ht="15" x14ac:dyDescent="0.25">
      <c r="B19" s="39" t="s">
        <v>136</v>
      </c>
      <c r="C19" t="s">
        <v>327</v>
      </c>
      <c r="D19" t="s">
        <v>137</v>
      </c>
      <c r="E19" s="40">
        <v>100</v>
      </c>
      <c r="F19" s="40">
        <v>97.16</v>
      </c>
      <c r="G19" s="40">
        <v>20</v>
      </c>
      <c r="H19" s="40">
        <v>36</v>
      </c>
      <c r="I19" s="40">
        <v>100</v>
      </c>
      <c r="J19" s="40">
        <v>100</v>
      </c>
      <c r="K19" s="40">
        <v>100</v>
      </c>
      <c r="L19" s="40">
        <v>77.41</v>
      </c>
      <c r="M19" s="40">
        <v>76.47</v>
      </c>
      <c r="N19" s="40">
        <v>0</v>
      </c>
      <c r="O19" s="7">
        <v>423</v>
      </c>
      <c r="P19" s="7">
        <v>423</v>
      </c>
      <c r="Q19" s="7">
        <v>411</v>
      </c>
      <c r="R19" s="7">
        <v>25</v>
      </c>
      <c r="S19" s="7">
        <v>5</v>
      </c>
      <c r="T19" s="7">
        <v>9</v>
      </c>
      <c r="U19" s="7">
        <v>351</v>
      </c>
      <c r="V19" s="7">
        <v>2291</v>
      </c>
      <c r="W19" s="7">
        <v>2188</v>
      </c>
      <c r="X19" s="7">
        <v>1883</v>
      </c>
      <c r="Y19" s="7">
        <v>239</v>
      </c>
      <c r="Z19" s="7">
        <v>185</v>
      </c>
      <c r="AA19" s="7">
        <v>38</v>
      </c>
      <c r="AB19" s="7">
        <v>34</v>
      </c>
      <c r="AC19" s="7">
        <v>26</v>
      </c>
      <c r="AD19" s="7">
        <v>0</v>
      </c>
      <c r="AE19" s="7">
        <v>0</v>
      </c>
      <c r="AF19" s="7">
        <v>313</v>
      </c>
    </row>
    <row r="20" spans="2:32" ht="15" x14ac:dyDescent="0.25">
      <c r="B20" s="39" t="s">
        <v>138</v>
      </c>
      <c r="C20" t="s">
        <v>327</v>
      </c>
      <c r="D20" t="s">
        <v>139</v>
      </c>
      <c r="E20" s="40">
        <v>100</v>
      </c>
      <c r="F20" s="40">
        <v>88.29</v>
      </c>
      <c r="G20" s="40">
        <v>12.9</v>
      </c>
      <c r="H20" s="40">
        <v>16.13</v>
      </c>
      <c r="I20" s="40">
        <v>100</v>
      </c>
      <c r="J20" s="40">
        <v>100</v>
      </c>
      <c r="K20" s="40">
        <v>100</v>
      </c>
      <c r="L20" s="40">
        <v>72.78</v>
      </c>
      <c r="M20" s="40">
        <v>100</v>
      </c>
      <c r="N20" s="40">
        <v>0</v>
      </c>
      <c r="O20" s="7">
        <v>333</v>
      </c>
      <c r="P20" s="7">
        <v>333</v>
      </c>
      <c r="Q20" s="7">
        <v>294</v>
      </c>
      <c r="R20" s="7">
        <v>31</v>
      </c>
      <c r="S20" s="7">
        <v>4</v>
      </c>
      <c r="T20" s="7">
        <v>5</v>
      </c>
      <c r="U20" s="7">
        <v>264</v>
      </c>
      <c r="V20" s="7">
        <v>1681</v>
      </c>
      <c r="W20" s="7">
        <v>1425</v>
      </c>
      <c r="X20" s="7">
        <v>1365</v>
      </c>
      <c r="Y20" s="7">
        <v>169</v>
      </c>
      <c r="Z20" s="7">
        <v>123</v>
      </c>
      <c r="AA20" s="7">
        <v>31</v>
      </c>
      <c r="AB20" s="7">
        <v>28</v>
      </c>
      <c r="AC20" s="7">
        <v>36</v>
      </c>
      <c r="AD20" s="7">
        <v>0</v>
      </c>
      <c r="AE20" s="7">
        <v>3</v>
      </c>
      <c r="AF20" s="7">
        <v>233</v>
      </c>
    </row>
    <row r="21" spans="2:32" ht="15" x14ac:dyDescent="0.25">
      <c r="B21" s="39" t="s">
        <v>140</v>
      </c>
      <c r="C21" t="s">
        <v>327</v>
      </c>
      <c r="D21" t="s">
        <v>141</v>
      </c>
      <c r="E21" s="40">
        <v>100</v>
      </c>
      <c r="F21" s="40">
        <v>86.22</v>
      </c>
      <c r="G21" s="40">
        <v>24.1</v>
      </c>
      <c r="H21" s="40">
        <v>18.07</v>
      </c>
      <c r="I21" s="40">
        <v>100</v>
      </c>
      <c r="J21" s="40">
        <v>100</v>
      </c>
      <c r="K21" s="40">
        <v>100</v>
      </c>
      <c r="L21" s="40">
        <v>68.86</v>
      </c>
      <c r="M21" s="40">
        <v>100</v>
      </c>
      <c r="N21" s="40">
        <v>0</v>
      </c>
      <c r="O21" s="7">
        <v>958</v>
      </c>
      <c r="P21" s="7">
        <v>958</v>
      </c>
      <c r="Q21" s="7">
        <v>826</v>
      </c>
      <c r="R21" s="7">
        <v>83</v>
      </c>
      <c r="S21" s="7">
        <v>20</v>
      </c>
      <c r="T21" s="7">
        <v>15</v>
      </c>
      <c r="U21" s="7">
        <v>810</v>
      </c>
      <c r="V21" s="7">
        <v>4519</v>
      </c>
      <c r="W21" s="7">
        <v>4306</v>
      </c>
      <c r="X21" s="7">
        <v>4070</v>
      </c>
      <c r="Y21" s="7">
        <v>594</v>
      </c>
      <c r="Z21" s="7">
        <v>409</v>
      </c>
      <c r="AA21" s="7">
        <v>76</v>
      </c>
      <c r="AB21" s="7">
        <v>67</v>
      </c>
      <c r="AC21" s="7">
        <v>97</v>
      </c>
      <c r="AD21" s="7">
        <v>0</v>
      </c>
      <c r="AE21" s="7">
        <v>2</v>
      </c>
      <c r="AF21" s="7">
        <v>734</v>
      </c>
    </row>
    <row r="22" spans="2:32" ht="15" x14ac:dyDescent="0.25">
      <c r="B22" s="39" t="s">
        <v>142</v>
      </c>
      <c r="C22" t="s">
        <v>327</v>
      </c>
      <c r="D22" t="s">
        <v>143</v>
      </c>
      <c r="E22" s="40">
        <v>100</v>
      </c>
      <c r="F22" s="40">
        <v>76.37</v>
      </c>
      <c r="G22" s="40">
        <v>40.96</v>
      </c>
      <c r="H22" s="40">
        <v>9.57</v>
      </c>
      <c r="I22" s="40">
        <v>100</v>
      </c>
      <c r="J22" s="40">
        <v>100</v>
      </c>
      <c r="K22" s="40">
        <v>100</v>
      </c>
      <c r="L22" s="40">
        <v>56.98</v>
      </c>
      <c r="M22" s="40">
        <v>100</v>
      </c>
      <c r="N22" s="40">
        <v>0</v>
      </c>
      <c r="O22" s="7">
        <v>1951</v>
      </c>
      <c r="P22" s="7">
        <v>1951</v>
      </c>
      <c r="Q22" s="7">
        <v>1490</v>
      </c>
      <c r="R22" s="7">
        <v>188</v>
      </c>
      <c r="S22" s="7">
        <v>77</v>
      </c>
      <c r="T22" s="7">
        <v>18</v>
      </c>
      <c r="U22" s="7">
        <v>1604</v>
      </c>
      <c r="V22" s="7">
        <v>10150</v>
      </c>
      <c r="W22" s="7">
        <v>9983</v>
      </c>
      <c r="X22" s="7">
        <v>9310</v>
      </c>
      <c r="Y22" s="7">
        <v>1046</v>
      </c>
      <c r="Z22" s="7">
        <v>596</v>
      </c>
      <c r="AA22" s="7">
        <v>192</v>
      </c>
      <c r="AB22" s="7">
        <v>169</v>
      </c>
      <c r="AC22" s="7">
        <v>298</v>
      </c>
      <c r="AD22" s="7">
        <v>0</v>
      </c>
      <c r="AE22" s="7">
        <v>28</v>
      </c>
      <c r="AF22" s="7">
        <v>1412</v>
      </c>
    </row>
    <row r="23" spans="2:32" ht="15" x14ac:dyDescent="0.25">
      <c r="B23" s="39" t="s">
        <v>144</v>
      </c>
      <c r="C23" t="s">
        <v>327</v>
      </c>
      <c r="D23" t="s">
        <v>145</v>
      </c>
      <c r="E23" s="40">
        <v>100</v>
      </c>
      <c r="F23" s="40">
        <v>58.37</v>
      </c>
      <c r="G23" s="40">
        <v>30.16</v>
      </c>
      <c r="H23" s="40">
        <v>15.08</v>
      </c>
      <c r="I23" s="40">
        <v>100</v>
      </c>
      <c r="J23" s="40">
        <v>100</v>
      </c>
      <c r="K23" s="40">
        <v>100</v>
      </c>
      <c r="L23" s="40">
        <v>58.39</v>
      </c>
      <c r="M23" s="40">
        <v>83.54</v>
      </c>
      <c r="N23" s="40">
        <v>0</v>
      </c>
      <c r="O23" s="7">
        <v>1374</v>
      </c>
      <c r="P23" s="7">
        <v>1374</v>
      </c>
      <c r="Q23" s="7">
        <v>802</v>
      </c>
      <c r="R23" s="7">
        <v>126</v>
      </c>
      <c r="S23" s="7">
        <v>38</v>
      </c>
      <c r="T23" s="7">
        <v>19</v>
      </c>
      <c r="U23" s="7">
        <v>992</v>
      </c>
      <c r="V23" s="7">
        <v>5124</v>
      </c>
      <c r="W23" s="7">
        <v>5006</v>
      </c>
      <c r="X23" s="7">
        <v>4565</v>
      </c>
      <c r="Y23" s="7">
        <v>483</v>
      </c>
      <c r="Z23" s="7">
        <v>282</v>
      </c>
      <c r="AA23" s="7">
        <v>186</v>
      </c>
      <c r="AB23" s="7">
        <v>164</v>
      </c>
      <c r="AC23" s="7">
        <v>137</v>
      </c>
      <c r="AD23" s="7">
        <v>0</v>
      </c>
      <c r="AE23" s="7">
        <v>14</v>
      </c>
      <c r="AF23" s="7">
        <v>806</v>
      </c>
    </row>
    <row r="24" spans="2:32" ht="15" x14ac:dyDescent="0.25">
      <c r="B24" s="39" t="s">
        <v>146</v>
      </c>
      <c r="C24" t="s">
        <v>327</v>
      </c>
      <c r="D24" t="s">
        <v>147</v>
      </c>
      <c r="E24" s="40">
        <v>100</v>
      </c>
      <c r="F24" s="40">
        <v>75.17</v>
      </c>
      <c r="G24" s="40">
        <v>34.07</v>
      </c>
      <c r="H24" s="40">
        <v>18.68</v>
      </c>
      <c r="I24" s="40">
        <v>100</v>
      </c>
      <c r="J24" s="40">
        <v>100</v>
      </c>
      <c r="K24" s="40">
        <v>100</v>
      </c>
      <c r="L24" s="40">
        <v>81.06</v>
      </c>
      <c r="M24" s="40">
        <v>55</v>
      </c>
      <c r="N24" s="40">
        <v>0</v>
      </c>
      <c r="O24" s="7">
        <v>1321</v>
      </c>
      <c r="P24" s="7">
        <v>1321</v>
      </c>
      <c r="Q24" s="7">
        <v>993</v>
      </c>
      <c r="R24" s="7">
        <v>91</v>
      </c>
      <c r="S24" s="7">
        <v>31</v>
      </c>
      <c r="T24" s="7">
        <v>17</v>
      </c>
      <c r="U24" s="7">
        <v>1070</v>
      </c>
      <c r="V24" s="7">
        <v>5532</v>
      </c>
      <c r="W24" s="7">
        <v>5409</v>
      </c>
      <c r="X24" s="7">
        <v>4996</v>
      </c>
      <c r="Y24" s="7">
        <v>697</v>
      </c>
      <c r="Z24" s="7">
        <v>565</v>
      </c>
      <c r="AA24" s="7">
        <v>136</v>
      </c>
      <c r="AB24" s="7">
        <v>120</v>
      </c>
      <c r="AC24" s="7">
        <v>66</v>
      </c>
      <c r="AD24" s="7">
        <v>0</v>
      </c>
      <c r="AE24" s="7">
        <v>7</v>
      </c>
      <c r="AF24" s="7">
        <v>934</v>
      </c>
    </row>
    <row r="25" spans="2:32" ht="15" x14ac:dyDescent="0.25">
      <c r="B25" s="39" t="s">
        <v>148</v>
      </c>
      <c r="C25" t="s">
        <v>327</v>
      </c>
      <c r="D25" t="s">
        <v>149</v>
      </c>
      <c r="E25" s="40">
        <v>100</v>
      </c>
      <c r="F25" s="40">
        <v>55.32</v>
      </c>
      <c r="G25" s="40">
        <v>30</v>
      </c>
      <c r="H25" s="40">
        <v>17.32</v>
      </c>
      <c r="I25" s="40">
        <v>100</v>
      </c>
      <c r="J25" s="40">
        <v>100</v>
      </c>
      <c r="K25" s="40">
        <v>100</v>
      </c>
      <c r="L25" s="40">
        <v>34.28</v>
      </c>
      <c r="M25" s="40">
        <v>34.869999999999997</v>
      </c>
      <c r="N25" s="40">
        <v>0</v>
      </c>
      <c r="O25" s="7">
        <v>7391</v>
      </c>
      <c r="P25" s="7">
        <v>7391</v>
      </c>
      <c r="Q25" s="7">
        <v>4089</v>
      </c>
      <c r="R25" s="7">
        <v>410</v>
      </c>
      <c r="S25" s="7">
        <v>123</v>
      </c>
      <c r="T25" s="7">
        <v>71</v>
      </c>
      <c r="U25" s="7">
        <v>5728</v>
      </c>
      <c r="V25" s="7">
        <v>23477</v>
      </c>
      <c r="W25" s="7">
        <v>21900</v>
      </c>
      <c r="X25" s="7">
        <v>20190</v>
      </c>
      <c r="Y25" s="7">
        <v>3072</v>
      </c>
      <c r="Z25" s="7">
        <v>1053</v>
      </c>
      <c r="AA25" s="7">
        <v>935</v>
      </c>
      <c r="AB25" s="7">
        <v>823</v>
      </c>
      <c r="AC25" s="7">
        <v>287</v>
      </c>
      <c r="AD25" s="7">
        <v>0</v>
      </c>
      <c r="AE25" s="7">
        <v>22</v>
      </c>
      <c r="AF25" s="7">
        <v>4793</v>
      </c>
    </row>
    <row r="26" spans="2:32" ht="15" x14ac:dyDescent="0.25">
      <c r="B26" s="39" t="s">
        <v>150</v>
      </c>
      <c r="C26" t="s">
        <v>327</v>
      </c>
      <c r="D26" t="s">
        <v>151</v>
      </c>
      <c r="E26" s="40">
        <v>100</v>
      </c>
      <c r="F26" s="40">
        <v>62.06</v>
      </c>
      <c r="G26" s="40">
        <v>26.74</v>
      </c>
      <c r="H26" s="40">
        <v>22.11</v>
      </c>
      <c r="I26" s="40">
        <v>100</v>
      </c>
      <c r="J26" s="40">
        <v>100</v>
      </c>
      <c r="K26" s="40">
        <v>100</v>
      </c>
      <c r="L26" s="40">
        <v>59.18</v>
      </c>
      <c r="M26" s="40">
        <v>76.95</v>
      </c>
      <c r="N26" s="40">
        <v>0</v>
      </c>
      <c r="O26" s="7">
        <v>8436</v>
      </c>
      <c r="P26" s="7">
        <v>8436</v>
      </c>
      <c r="Q26" s="7">
        <v>5235</v>
      </c>
      <c r="R26" s="7">
        <v>389</v>
      </c>
      <c r="S26" s="7">
        <v>104</v>
      </c>
      <c r="T26" s="7">
        <v>86</v>
      </c>
      <c r="U26" s="7">
        <v>6388</v>
      </c>
      <c r="V26" s="7">
        <v>17058</v>
      </c>
      <c r="W26" s="7">
        <v>16519</v>
      </c>
      <c r="X26" s="7">
        <v>14972</v>
      </c>
      <c r="Y26" s="7">
        <v>3153</v>
      </c>
      <c r="Z26" s="7">
        <v>1866</v>
      </c>
      <c r="AA26" s="7">
        <v>1035</v>
      </c>
      <c r="AB26" s="7">
        <v>911</v>
      </c>
      <c r="AC26" s="7">
        <v>701</v>
      </c>
      <c r="AD26" s="7">
        <v>0</v>
      </c>
      <c r="AE26" s="7">
        <v>34</v>
      </c>
      <c r="AF26" s="7">
        <v>5353</v>
      </c>
    </row>
    <row r="27" spans="2:32" ht="15" x14ac:dyDescent="0.25">
      <c r="B27" s="39" t="s">
        <v>152</v>
      </c>
      <c r="C27" t="s">
        <v>327</v>
      </c>
      <c r="D27" t="s">
        <v>153</v>
      </c>
      <c r="E27" s="40">
        <v>100</v>
      </c>
      <c r="F27" s="40">
        <v>52.16</v>
      </c>
      <c r="G27" s="40">
        <v>22.58</v>
      </c>
      <c r="H27" s="40">
        <v>18.82</v>
      </c>
      <c r="I27" s="40">
        <v>100</v>
      </c>
      <c r="J27" s="40">
        <v>100</v>
      </c>
      <c r="K27" s="40">
        <v>100</v>
      </c>
      <c r="L27" s="40">
        <v>57.62</v>
      </c>
      <c r="M27" s="40">
        <v>47.85</v>
      </c>
      <c r="N27" s="40">
        <v>0</v>
      </c>
      <c r="O27" s="7">
        <v>1664</v>
      </c>
      <c r="P27" s="7">
        <v>1664</v>
      </c>
      <c r="Q27" s="7">
        <v>868</v>
      </c>
      <c r="R27" s="7">
        <v>186</v>
      </c>
      <c r="S27" s="7">
        <v>42</v>
      </c>
      <c r="T27" s="7">
        <v>35</v>
      </c>
      <c r="U27" s="7">
        <v>1337</v>
      </c>
      <c r="V27" s="7">
        <v>6222</v>
      </c>
      <c r="W27" s="7">
        <v>5816</v>
      </c>
      <c r="X27" s="7">
        <v>5583</v>
      </c>
      <c r="Y27" s="7">
        <v>833</v>
      </c>
      <c r="Z27" s="7">
        <v>480</v>
      </c>
      <c r="AA27" s="7">
        <v>185</v>
      </c>
      <c r="AB27" s="7">
        <v>163</v>
      </c>
      <c r="AC27" s="7">
        <v>78</v>
      </c>
      <c r="AD27" s="7">
        <v>0</v>
      </c>
      <c r="AE27" s="7">
        <v>9</v>
      </c>
      <c r="AF27" s="7">
        <v>1152</v>
      </c>
    </row>
    <row r="28" spans="2:32" ht="15" x14ac:dyDescent="0.25">
      <c r="B28" s="39" t="s">
        <v>154</v>
      </c>
      <c r="C28" t="s">
        <v>327</v>
      </c>
      <c r="D28" t="s">
        <v>155</v>
      </c>
      <c r="E28" s="40">
        <v>100</v>
      </c>
      <c r="F28" s="40">
        <v>29.68</v>
      </c>
      <c r="G28" s="40">
        <v>34.78</v>
      </c>
      <c r="H28" s="40">
        <v>13.04</v>
      </c>
      <c r="I28" s="40">
        <v>100</v>
      </c>
      <c r="J28" s="40">
        <v>100</v>
      </c>
      <c r="K28" s="40">
        <v>100</v>
      </c>
      <c r="L28" s="40">
        <v>26.3</v>
      </c>
      <c r="M28" s="40">
        <v>32.19</v>
      </c>
      <c r="N28" s="40">
        <v>0</v>
      </c>
      <c r="O28" s="7">
        <v>1742</v>
      </c>
      <c r="P28" s="7">
        <v>1742</v>
      </c>
      <c r="Q28" s="7">
        <v>517</v>
      </c>
      <c r="R28" s="7">
        <v>46</v>
      </c>
      <c r="S28" s="7">
        <v>16</v>
      </c>
      <c r="T28" s="7">
        <v>6</v>
      </c>
      <c r="U28" s="7">
        <v>1365</v>
      </c>
      <c r="V28" s="7">
        <v>4990</v>
      </c>
      <c r="W28" s="7">
        <v>4911</v>
      </c>
      <c r="X28" s="7">
        <v>4669</v>
      </c>
      <c r="Y28" s="7">
        <v>882</v>
      </c>
      <c r="Z28" s="7">
        <v>232</v>
      </c>
      <c r="AA28" s="7">
        <v>165</v>
      </c>
      <c r="AB28" s="7">
        <v>146</v>
      </c>
      <c r="AC28" s="7">
        <v>47</v>
      </c>
      <c r="AD28" s="7">
        <v>0</v>
      </c>
      <c r="AE28" s="7">
        <v>4</v>
      </c>
      <c r="AF28" s="7">
        <v>1200</v>
      </c>
    </row>
    <row r="29" spans="2:32" ht="15" x14ac:dyDescent="0.25">
      <c r="B29" s="39" t="s">
        <v>156</v>
      </c>
      <c r="C29" t="s">
        <v>327</v>
      </c>
      <c r="D29" t="s">
        <v>157</v>
      </c>
      <c r="E29" s="40">
        <v>100</v>
      </c>
      <c r="F29" s="40">
        <v>72.12</v>
      </c>
      <c r="G29" s="40">
        <v>26.26</v>
      </c>
      <c r="H29" s="40">
        <v>15.15</v>
      </c>
      <c r="I29" s="40">
        <v>100</v>
      </c>
      <c r="J29" s="40">
        <v>100</v>
      </c>
      <c r="K29" s="40">
        <v>100</v>
      </c>
      <c r="L29" s="40">
        <v>59.91</v>
      </c>
      <c r="M29" s="40">
        <v>100</v>
      </c>
      <c r="N29" s="40">
        <v>0</v>
      </c>
      <c r="O29" s="7">
        <v>807</v>
      </c>
      <c r="P29" s="7">
        <v>807</v>
      </c>
      <c r="Q29" s="7">
        <v>582</v>
      </c>
      <c r="R29" s="7">
        <v>99</v>
      </c>
      <c r="S29" s="7">
        <v>26</v>
      </c>
      <c r="T29" s="7">
        <v>15</v>
      </c>
      <c r="U29" s="7">
        <v>653</v>
      </c>
      <c r="V29" s="7">
        <v>4113</v>
      </c>
      <c r="W29" s="7">
        <v>3985</v>
      </c>
      <c r="X29" s="7">
        <v>3702</v>
      </c>
      <c r="Y29" s="7">
        <v>424</v>
      </c>
      <c r="Z29" s="7">
        <v>254</v>
      </c>
      <c r="AA29" s="7">
        <v>80</v>
      </c>
      <c r="AB29" s="7">
        <v>71</v>
      </c>
      <c r="AC29" s="7">
        <v>76</v>
      </c>
      <c r="AD29" s="7">
        <v>0</v>
      </c>
      <c r="AE29" s="7">
        <v>4</v>
      </c>
      <c r="AF29" s="7">
        <v>573</v>
      </c>
    </row>
    <row r="30" spans="2:32" ht="15" x14ac:dyDescent="0.25">
      <c r="B30" s="39" t="s">
        <v>158</v>
      </c>
      <c r="C30" t="s">
        <v>327</v>
      </c>
      <c r="D30" t="s">
        <v>159</v>
      </c>
      <c r="E30" s="40">
        <v>100</v>
      </c>
      <c r="F30" s="40">
        <v>90.76</v>
      </c>
      <c r="G30" s="40">
        <v>24.02</v>
      </c>
      <c r="H30" s="40">
        <v>10.85</v>
      </c>
      <c r="I30" s="40">
        <v>100</v>
      </c>
      <c r="J30" s="40">
        <v>100</v>
      </c>
      <c r="K30" s="40">
        <v>100</v>
      </c>
      <c r="L30" s="40">
        <v>87.69</v>
      </c>
      <c r="M30" s="40">
        <v>100</v>
      </c>
      <c r="N30" s="40">
        <v>5</v>
      </c>
      <c r="O30" s="7">
        <v>3678</v>
      </c>
      <c r="P30" s="7">
        <v>3678</v>
      </c>
      <c r="Q30" s="7">
        <v>3338</v>
      </c>
      <c r="R30" s="7">
        <v>433</v>
      </c>
      <c r="S30" s="7">
        <v>104</v>
      </c>
      <c r="T30" s="7">
        <v>47</v>
      </c>
      <c r="U30" s="7">
        <v>2873</v>
      </c>
      <c r="V30" s="7">
        <v>5669</v>
      </c>
      <c r="W30" s="7">
        <v>5675</v>
      </c>
      <c r="X30" s="7">
        <v>5164</v>
      </c>
      <c r="Y30" s="7">
        <v>1657</v>
      </c>
      <c r="Z30" s="7">
        <v>1453</v>
      </c>
      <c r="AA30" s="7">
        <v>436</v>
      </c>
      <c r="AB30" s="7">
        <v>384</v>
      </c>
      <c r="AC30" s="7">
        <v>675</v>
      </c>
      <c r="AD30" s="7">
        <v>1</v>
      </c>
      <c r="AE30" s="7">
        <v>20</v>
      </c>
      <c r="AF30" s="7">
        <v>2437</v>
      </c>
    </row>
    <row r="31" spans="2:32" ht="15" x14ac:dyDescent="0.25">
      <c r="B31" s="39" t="s">
        <v>160</v>
      </c>
      <c r="C31" t="s">
        <v>327</v>
      </c>
      <c r="D31" t="s">
        <v>161</v>
      </c>
      <c r="E31" s="40">
        <v>100</v>
      </c>
      <c r="F31" s="40">
        <v>87.34</v>
      </c>
      <c r="G31" s="40">
        <v>31.48</v>
      </c>
      <c r="H31" s="40">
        <v>24.07</v>
      </c>
      <c r="I31" s="40">
        <v>100</v>
      </c>
      <c r="J31" s="40">
        <v>100</v>
      </c>
      <c r="K31" s="40">
        <v>100</v>
      </c>
      <c r="L31" s="40">
        <v>100</v>
      </c>
      <c r="M31" s="40">
        <v>57.29</v>
      </c>
      <c r="N31" s="40">
        <v>0</v>
      </c>
      <c r="O31" s="7">
        <v>1137</v>
      </c>
      <c r="P31" s="7">
        <v>1137</v>
      </c>
      <c r="Q31" s="7">
        <v>993</v>
      </c>
      <c r="R31" s="7">
        <v>54</v>
      </c>
      <c r="S31" s="7">
        <v>17</v>
      </c>
      <c r="T31" s="7">
        <v>13</v>
      </c>
      <c r="U31" s="7">
        <v>887</v>
      </c>
      <c r="V31" s="7">
        <v>5832</v>
      </c>
      <c r="W31" s="7">
        <v>5532</v>
      </c>
      <c r="X31" s="7">
        <v>5771</v>
      </c>
      <c r="Y31" s="7">
        <v>552</v>
      </c>
      <c r="Z31" s="7">
        <v>552</v>
      </c>
      <c r="AA31" s="7">
        <v>109</v>
      </c>
      <c r="AB31" s="7">
        <v>96</v>
      </c>
      <c r="AC31" s="7">
        <v>55</v>
      </c>
      <c r="AD31" s="7">
        <v>0</v>
      </c>
      <c r="AE31" s="7">
        <v>4</v>
      </c>
      <c r="AF31" s="7">
        <v>778</v>
      </c>
    </row>
    <row r="32" spans="2:32" ht="15" x14ac:dyDescent="0.25">
      <c r="B32" s="39" t="s">
        <v>162</v>
      </c>
      <c r="C32" t="s">
        <v>327</v>
      </c>
      <c r="D32" t="s">
        <v>163</v>
      </c>
      <c r="E32" s="40">
        <v>100</v>
      </c>
      <c r="F32" s="40">
        <v>76.84</v>
      </c>
      <c r="G32" s="40">
        <v>14.29</v>
      </c>
      <c r="H32" s="40">
        <v>14.29</v>
      </c>
      <c r="I32" s="40">
        <v>100</v>
      </c>
      <c r="J32" s="40">
        <v>100</v>
      </c>
      <c r="K32" s="40">
        <v>100</v>
      </c>
      <c r="L32" s="40">
        <v>39.71</v>
      </c>
      <c r="M32" s="40">
        <v>100</v>
      </c>
      <c r="N32" s="40">
        <v>0</v>
      </c>
      <c r="O32" s="7">
        <v>95</v>
      </c>
      <c r="P32" s="7">
        <v>95</v>
      </c>
      <c r="Q32" s="7">
        <v>73</v>
      </c>
      <c r="R32" s="7">
        <v>7</v>
      </c>
      <c r="S32" s="7">
        <v>1</v>
      </c>
      <c r="T32" s="7">
        <v>1</v>
      </c>
      <c r="U32" s="7">
        <v>86</v>
      </c>
      <c r="V32" s="7">
        <v>685</v>
      </c>
      <c r="W32" s="7">
        <v>649</v>
      </c>
      <c r="X32" s="7">
        <v>652</v>
      </c>
      <c r="Y32" s="7">
        <v>68</v>
      </c>
      <c r="Z32" s="7">
        <v>27</v>
      </c>
      <c r="AA32" s="7">
        <v>7</v>
      </c>
      <c r="AB32" s="7">
        <v>7</v>
      </c>
      <c r="AC32" s="7">
        <v>8</v>
      </c>
      <c r="AD32" s="7">
        <v>0</v>
      </c>
      <c r="AE32" s="7">
        <v>0</v>
      </c>
      <c r="AF32" s="7">
        <v>79</v>
      </c>
    </row>
    <row r="33" spans="2:32" ht="15" x14ac:dyDescent="0.25">
      <c r="B33" s="39" t="s">
        <v>164</v>
      </c>
      <c r="C33" t="s">
        <v>327</v>
      </c>
      <c r="D33" t="s">
        <v>165</v>
      </c>
      <c r="E33" s="40">
        <v>100</v>
      </c>
      <c r="F33" s="40">
        <v>75.23</v>
      </c>
      <c r="G33" s="40">
        <v>26.21</v>
      </c>
      <c r="H33" s="40">
        <v>14.74</v>
      </c>
      <c r="I33" s="40">
        <v>100</v>
      </c>
      <c r="J33" s="40">
        <v>100</v>
      </c>
      <c r="K33" s="40">
        <v>100</v>
      </c>
      <c r="L33" s="40">
        <v>80.91</v>
      </c>
      <c r="M33" s="40">
        <v>89.71</v>
      </c>
      <c r="N33" s="40">
        <v>0.94</v>
      </c>
      <c r="O33" s="7">
        <v>73267</v>
      </c>
      <c r="P33" s="7">
        <v>73267</v>
      </c>
      <c r="Q33" s="7">
        <v>55118</v>
      </c>
      <c r="R33" s="7">
        <v>6303</v>
      </c>
      <c r="S33" s="7">
        <v>1652</v>
      </c>
      <c r="T33" s="7">
        <v>929</v>
      </c>
      <c r="U33" s="7">
        <v>56721</v>
      </c>
      <c r="V33" s="7">
        <v>253650</v>
      </c>
      <c r="W33" s="7">
        <v>244650</v>
      </c>
      <c r="X33" s="7">
        <v>227828</v>
      </c>
      <c r="Y33" s="7">
        <v>31163</v>
      </c>
      <c r="Z33" s="7">
        <v>25215</v>
      </c>
      <c r="AA33" s="7">
        <v>8640</v>
      </c>
      <c r="AB33" s="7">
        <v>7613</v>
      </c>
      <c r="AC33" s="7">
        <v>6830</v>
      </c>
      <c r="AD33" s="7">
        <v>3</v>
      </c>
      <c r="AE33" s="7">
        <v>320</v>
      </c>
      <c r="AF33" s="7">
        <v>48081</v>
      </c>
    </row>
    <row r="34" spans="2:32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2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2:32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2:32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2:32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2:32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2:32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2:32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2:32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2:32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2:32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2:32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2:32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2:32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2:32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5:32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5:32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5:32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5:32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5:32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5:32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5:32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5:32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5:32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5:32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5:32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5:32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5:32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5:32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5:32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5:32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5:32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5:32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5:32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5:32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5:32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5:32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5:32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5:32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5:32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5:32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5:32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5:32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5:32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5:32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5:32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5:32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5:32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5:32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5:32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</row>
    <row r="84" spans="5:32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</row>
    <row r="85" spans="5:32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5:32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5:32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</row>
    <row r="88" spans="5:32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</row>
    <row r="89" spans="5:32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</row>
    <row r="90" spans="5:32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</row>
    <row r="91" spans="5:32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</row>
    <row r="92" spans="5:32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</row>
    <row r="93" spans="5:32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</row>
    <row r="94" spans="5:32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</row>
    <row r="95" spans="5:32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</row>
    <row r="96" spans="5:32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</row>
    <row r="97" spans="5:32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</row>
    <row r="98" spans="5:32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</row>
    <row r="99" spans="5:32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</row>
    <row r="100" spans="5:32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</row>
    <row r="101" spans="5:32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5:32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</row>
    <row r="103" spans="5:32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</row>
    <row r="104" spans="5:32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</row>
    <row r="105" spans="5:32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</row>
    <row r="106" spans="5:32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</row>
    <row r="107" spans="5:32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</row>
    <row r="108" spans="5:32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</row>
    <row r="109" spans="5:32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5:32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</row>
    <row r="111" spans="5:32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</row>
    <row r="112" spans="5:32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</row>
    <row r="113" spans="5:32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</row>
    <row r="114" spans="5:32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</row>
    <row r="115" spans="5:32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</row>
    <row r="116" spans="5:32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</row>
    <row r="117" spans="5:32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</row>
    <row r="118" spans="5:32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</row>
    <row r="119" spans="5:32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</row>
    <row r="120" spans="5:32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</row>
    <row r="121" spans="5:32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</row>
    <row r="122" spans="5:32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5:32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</row>
    <row r="124" spans="5:32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</row>
    <row r="125" spans="5:32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33"/>
  <sheetViews>
    <sheetView zoomScaleNormal="100" workbookViewId="0">
      <selection activeCell="G22" sqref="G22"/>
    </sheetView>
  </sheetViews>
  <sheetFormatPr baseColWidth="10" defaultRowHeight="15" x14ac:dyDescent="0.25"/>
  <cols>
    <col min="1" max="1" width="14.85546875" customWidth="1"/>
    <col min="2" max="4" width="15.5703125" customWidth="1"/>
    <col min="5" max="7" width="19.85546875" customWidth="1"/>
    <col min="9" max="9" width="16.7109375" customWidth="1"/>
    <col min="10" max="10" width="23.7109375" customWidth="1"/>
    <col min="11" max="11" width="35.5703125" customWidth="1"/>
    <col min="12" max="12" width="14.7109375" customWidth="1"/>
    <col min="13" max="13" width="16.42578125" customWidth="1"/>
  </cols>
  <sheetData>
    <row r="1" spans="1:14" ht="14.45" x14ac:dyDescent="0.3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4.4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45" x14ac:dyDescent="0.3">
      <c r="A4" s="13" t="s">
        <v>48</v>
      </c>
      <c r="D4" t="s">
        <v>64</v>
      </c>
      <c r="E4" s="24">
        <v>12</v>
      </c>
      <c r="G4" t="s">
        <v>67</v>
      </c>
      <c r="H4">
        <v>0</v>
      </c>
    </row>
    <row r="7" spans="1:14" ht="14.45" x14ac:dyDescent="0.3">
      <c r="A7" s="11" t="s">
        <v>39</v>
      </c>
    </row>
    <row r="9" spans="1:14" ht="72" x14ac:dyDescent="0.3">
      <c r="A9" s="3" t="s">
        <v>29</v>
      </c>
      <c r="B9" s="3" t="s">
        <v>3</v>
      </c>
      <c r="C9" s="4" t="s">
        <v>52</v>
      </c>
      <c r="D9" s="3" t="s">
        <v>31</v>
      </c>
      <c r="E9" s="4" t="s">
        <v>69</v>
      </c>
      <c r="F9" s="4" t="s">
        <v>68</v>
      </c>
      <c r="G9" s="4" t="s">
        <v>61</v>
      </c>
      <c r="H9" s="3" t="s">
        <v>32</v>
      </c>
      <c r="I9" s="4" t="s">
        <v>66</v>
      </c>
      <c r="J9" s="15"/>
      <c r="K9" s="20"/>
      <c r="L9" s="4" t="s">
        <v>51</v>
      </c>
      <c r="M9" s="4" t="s">
        <v>54</v>
      </c>
      <c r="N9" s="4" t="s">
        <v>53</v>
      </c>
    </row>
    <row r="10" spans="1:14" ht="14.45" x14ac:dyDescent="0.3">
      <c r="A10" s="9" t="s">
        <v>4</v>
      </c>
      <c r="B10" s="23">
        <v>45146</v>
      </c>
      <c r="C10" s="7">
        <f>95*B10/100</f>
        <v>42888.7</v>
      </c>
      <c r="D10" s="7">
        <f>C10/12</f>
        <v>3574.0583333333329</v>
      </c>
      <c r="E10" s="7">
        <f>D10*$E$4</f>
        <v>42888.7</v>
      </c>
      <c r="F10" s="28">
        <f>'ORIGEN MUJER'!Z8</f>
        <v>36745</v>
      </c>
      <c r="G10" s="7">
        <f>F10/$E$4</f>
        <v>3062.0833333333335</v>
      </c>
      <c r="H10" s="6">
        <f>E10-F10</f>
        <v>6143.6999999999971</v>
      </c>
      <c r="I10" s="6">
        <f>H10+(D10*$H$4)</f>
        <v>6143.6999999999971</v>
      </c>
      <c r="J10" s="19"/>
      <c r="L10">
        <v>32</v>
      </c>
      <c r="M10">
        <v>8</v>
      </c>
      <c r="N10" s="8">
        <f>(I10/M10)/8</f>
        <v>95.995312499999955</v>
      </c>
    </row>
    <row r="11" spans="1:14" ht="14.45" x14ac:dyDescent="0.3">
      <c r="A11" s="9" t="s">
        <v>5</v>
      </c>
      <c r="B11" s="23">
        <v>12849</v>
      </c>
      <c r="C11" s="7">
        <f t="shared" ref="C11:C35" si="0">95*B11/100</f>
        <v>12206.55</v>
      </c>
      <c r="D11" s="7">
        <f t="shared" ref="D11:D35" si="1">C11/12</f>
        <v>1017.2125</v>
      </c>
      <c r="E11" s="7">
        <f t="shared" ref="E11:E35" si="2">D11*$E$4</f>
        <v>12206.55</v>
      </c>
      <c r="F11" s="28">
        <f>'ORIGEN MUJER'!Z9</f>
        <v>11061</v>
      </c>
      <c r="G11" s="7">
        <f t="shared" ref="G11:G35" si="3">F11/$E$4</f>
        <v>921.75</v>
      </c>
      <c r="H11" s="6">
        <f t="shared" ref="H11:H35" si="4">E11-F11</f>
        <v>1145.5499999999993</v>
      </c>
      <c r="I11" s="6">
        <f t="shared" ref="I11:I35" si="5">H11+(D11*$H$4)</f>
        <v>1145.5499999999993</v>
      </c>
      <c r="J11" s="19"/>
      <c r="L11">
        <v>14</v>
      </c>
      <c r="M11">
        <v>4</v>
      </c>
      <c r="N11" s="8">
        <f t="shared" ref="N11:N35" si="6">(I11/L11)/8</f>
        <v>10.228124999999993</v>
      </c>
    </row>
    <row r="12" spans="1:14" ht="14.45" x14ac:dyDescent="0.3">
      <c r="A12" s="9" t="s">
        <v>6</v>
      </c>
      <c r="B12" s="23">
        <v>17109</v>
      </c>
      <c r="C12" s="7">
        <f t="shared" si="0"/>
        <v>16253.55</v>
      </c>
      <c r="D12" s="7">
        <f t="shared" si="1"/>
        <v>1354.4624999999999</v>
      </c>
      <c r="E12" s="7">
        <f t="shared" si="2"/>
        <v>16253.55</v>
      </c>
      <c r="F12" s="28">
        <f>'ORIGEN MUJER'!Z10</f>
        <v>12109</v>
      </c>
      <c r="G12" s="7">
        <f t="shared" si="3"/>
        <v>1009.0833333333334</v>
      </c>
      <c r="H12" s="6">
        <f t="shared" si="4"/>
        <v>4144.5499999999993</v>
      </c>
      <c r="I12" s="6">
        <f t="shared" si="5"/>
        <v>4144.5499999999993</v>
      </c>
      <c r="J12" s="19"/>
      <c r="L12">
        <v>20</v>
      </c>
      <c r="M12">
        <v>4</v>
      </c>
      <c r="N12" s="8">
        <f t="shared" si="6"/>
        <v>25.903437499999995</v>
      </c>
    </row>
    <row r="13" spans="1:14" ht="14.45" x14ac:dyDescent="0.3">
      <c r="A13" s="9" t="s">
        <v>7</v>
      </c>
      <c r="B13" s="23">
        <v>970</v>
      </c>
      <c r="C13" s="7">
        <f t="shared" si="0"/>
        <v>921.5</v>
      </c>
      <c r="D13" s="7">
        <f t="shared" si="1"/>
        <v>76.791666666666671</v>
      </c>
      <c r="E13" s="7">
        <f t="shared" si="2"/>
        <v>921.5</v>
      </c>
      <c r="F13" s="28">
        <f>'ORIGEN MUJER'!Z11</f>
        <v>652</v>
      </c>
      <c r="G13" s="7">
        <f t="shared" si="3"/>
        <v>54.333333333333336</v>
      </c>
      <c r="H13" s="6">
        <f t="shared" si="4"/>
        <v>269.5</v>
      </c>
      <c r="I13" s="6">
        <f t="shared" si="5"/>
        <v>269.5</v>
      </c>
      <c r="J13" s="19"/>
      <c r="L13">
        <v>3</v>
      </c>
      <c r="M13">
        <v>1</v>
      </c>
      <c r="N13" s="8">
        <f t="shared" si="6"/>
        <v>11.229166666666666</v>
      </c>
    </row>
    <row r="14" spans="1:14" ht="14.45" x14ac:dyDescent="0.3">
      <c r="A14" s="9" t="s">
        <v>8</v>
      </c>
      <c r="B14" s="23">
        <v>4257</v>
      </c>
      <c r="C14" s="7">
        <f t="shared" si="0"/>
        <v>4044.15</v>
      </c>
      <c r="D14" s="7">
        <f t="shared" si="1"/>
        <v>337.01249999999999</v>
      </c>
      <c r="E14" s="7">
        <f t="shared" si="2"/>
        <v>4044.1499999999996</v>
      </c>
      <c r="F14" s="28">
        <f>'ORIGEN MUJER'!Z12</f>
        <v>2675</v>
      </c>
      <c r="G14" s="7">
        <f t="shared" si="3"/>
        <v>222.91666666666666</v>
      </c>
      <c r="H14" s="6">
        <f t="shared" si="4"/>
        <v>1369.1499999999996</v>
      </c>
      <c r="I14" s="6">
        <f t="shared" si="5"/>
        <v>1369.1499999999996</v>
      </c>
      <c r="J14" s="19"/>
      <c r="L14">
        <v>6</v>
      </c>
      <c r="M14">
        <v>2</v>
      </c>
      <c r="N14" s="8">
        <f t="shared" si="6"/>
        <v>28.523958333333326</v>
      </c>
    </row>
    <row r="15" spans="1:14" ht="14.45" x14ac:dyDescent="0.3">
      <c r="A15" s="9" t="s">
        <v>9</v>
      </c>
      <c r="B15" s="23">
        <v>2356</v>
      </c>
      <c r="C15" s="7">
        <f t="shared" si="0"/>
        <v>2238.1999999999998</v>
      </c>
      <c r="D15" s="7">
        <f t="shared" si="1"/>
        <v>186.51666666666665</v>
      </c>
      <c r="E15" s="7">
        <f t="shared" si="2"/>
        <v>2238.1999999999998</v>
      </c>
      <c r="F15" s="28">
        <f>'ORIGEN MUJER'!Z13</f>
        <v>1744</v>
      </c>
      <c r="G15" s="7">
        <f t="shared" si="3"/>
        <v>145.33333333333334</v>
      </c>
      <c r="H15" s="6">
        <f t="shared" si="4"/>
        <v>494.19999999999982</v>
      </c>
      <c r="I15" s="6">
        <f t="shared" si="5"/>
        <v>494.19999999999982</v>
      </c>
      <c r="J15" s="19"/>
      <c r="L15">
        <v>4</v>
      </c>
      <c r="M15">
        <v>1</v>
      </c>
      <c r="N15" s="8">
        <f t="shared" si="6"/>
        <v>15.443749999999994</v>
      </c>
    </row>
    <row r="16" spans="1:14" ht="14.45" x14ac:dyDescent="0.3">
      <c r="A16" s="9" t="s">
        <v>10</v>
      </c>
      <c r="B16" s="23">
        <v>6938</v>
      </c>
      <c r="C16" s="7">
        <f t="shared" si="0"/>
        <v>6591.1</v>
      </c>
      <c r="D16" s="7">
        <f t="shared" si="1"/>
        <v>549.25833333333333</v>
      </c>
      <c r="E16" s="7">
        <f t="shared" si="2"/>
        <v>6591.1</v>
      </c>
      <c r="F16" s="28">
        <f>'ORIGEN MUJER'!Z14</f>
        <v>5433</v>
      </c>
      <c r="G16" s="7">
        <f t="shared" si="3"/>
        <v>452.75</v>
      </c>
      <c r="H16" s="6">
        <f t="shared" si="4"/>
        <v>1158.1000000000004</v>
      </c>
      <c r="I16" s="6">
        <f t="shared" si="5"/>
        <v>1158.1000000000004</v>
      </c>
      <c r="J16" s="19"/>
      <c r="L16">
        <v>10</v>
      </c>
      <c r="M16">
        <v>4</v>
      </c>
      <c r="N16" s="8">
        <f t="shared" si="6"/>
        <v>14.476250000000004</v>
      </c>
    </row>
    <row r="17" spans="1:14" ht="14.45" x14ac:dyDescent="0.3">
      <c r="A17" s="9" t="s">
        <v>11</v>
      </c>
      <c r="B17" s="23">
        <v>3704</v>
      </c>
      <c r="C17" s="7">
        <f t="shared" si="0"/>
        <v>3518.8</v>
      </c>
      <c r="D17" s="7">
        <f t="shared" si="1"/>
        <v>293.23333333333335</v>
      </c>
      <c r="E17" s="7">
        <f t="shared" si="2"/>
        <v>3518.8</v>
      </c>
      <c r="F17" s="28">
        <f>'ORIGEN MUJER'!Z15</f>
        <v>2566</v>
      </c>
      <c r="G17" s="7">
        <f t="shared" si="3"/>
        <v>213.83333333333334</v>
      </c>
      <c r="H17" s="6">
        <f t="shared" si="4"/>
        <v>952.80000000000018</v>
      </c>
      <c r="I17" s="6">
        <f t="shared" si="5"/>
        <v>952.80000000000018</v>
      </c>
      <c r="J17" s="19"/>
      <c r="L17">
        <v>5</v>
      </c>
      <c r="M17">
        <v>2</v>
      </c>
      <c r="N17" s="8">
        <f t="shared" si="6"/>
        <v>23.820000000000004</v>
      </c>
    </row>
    <row r="18" spans="1:14" ht="14.45" x14ac:dyDescent="0.3">
      <c r="A18" s="9" t="s">
        <v>12</v>
      </c>
      <c r="B18" s="23">
        <v>1971</v>
      </c>
      <c r="C18" s="7">
        <f t="shared" si="0"/>
        <v>1872.45</v>
      </c>
      <c r="D18" s="7">
        <f t="shared" si="1"/>
        <v>156.03749999999999</v>
      </c>
      <c r="E18" s="7">
        <f t="shared" si="2"/>
        <v>1872.4499999999998</v>
      </c>
      <c r="F18" s="28">
        <f>'ORIGEN MUJER'!Z16</f>
        <v>1114</v>
      </c>
      <c r="G18" s="7">
        <f t="shared" si="3"/>
        <v>92.833333333333329</v>
      </c>
      <c r="H18" s="6">
        <f t="shared" si="4"/>
        <v>758.44999999999982</v>
      </c>
      <c r="I18" s="6">
        <f t="shared" si="5"/>
        <v>758.44999999999982</v>
      </c>
      <c r="J18" s="19"/>
      <c r="L18">
        <v>2</v>
      </c>
      <c r="M18">
        <v>1</v>
      </c>
      <c r="N18" s="8">
        <f t="shared" si="6"/>
        <v>47.403124999999989</v>
      </c>
    </row>
    <row r="19" spans="1:14" ht="14.45" x14ac:dyDescent="0.3">
      <c r="A19" s="9" t="s">
        <v>13</v>
      </c>
      <c r="B19" s="23">
        <v>1813</v>
      </c>
      <c r="C19" s="7">
        <f t="shared" si="0"/>
        <v>1722.35</v>
      </c>
      <c r="D19" s="7">
        <f t="shared" si="1"/>
        <v>143.52916666666667</v>
      </c>
      <c r="E19" s="7">
        <f t="shared" si="2"/>
        <v>1722.35</v>
      </c>
      <c r="F19" s="28">
        <f>'ORIGEN MUJER'!Z17</f>
        <v>1091</v>
      </c>
      <c r="G19" s="7">
        <f t="shared" si="3"/>
        <v>90.916666666666671</v>
      </c>
      <c r="H19" s="6">
        <f t="shared" si="4"/>
        <v>631.34999999999991</v>
      </c>
      <c r="I19" s="6">
        <f t="shared" si="5"/>
        <v>631.34999999999991</v>
      </c>
      <c r="J19" s="19"/>
      <c r="L19">
        <v>2</v>
      </c>
      <c r="M19">
        <v>1</v>
      </c>
      <c r="N19" s="8">
        <f t="shared" si="6"/>
        <v>39.459374999999994</v>
      </c>
    </row>
    <row r="20" spans="1:14" ht="14.45" x14ac:dyDescent="0.3">
      <c r="A20" s="9" t="s">
        <v>14</v>
      </c>
      <c r="B20" s="23">
        <v>752</v>
      </c>
      <c r="C20" s="7">
        <f t="shared" si="0"/>
        <v>714.4</v>
      </c>
      <c r="D20" s="7">
        <f t="shared" si="1"/>
        <v>59.533333333333331</v>
      </c>
      <c r="E20" s="7">
        <f t="shared" si="2"/>
        <v>714.4</v>
      </c>
      <c r="F20" s="28">
        <f>'ORIGEN MUJER'!Z18</f>
        <v>527</v>
      </c>
      <c r="G20" s="7">
        <f t="shared" si="3"/>
        <v>43.916666666666664</v>
      </c>
      <c r="H20" s="6">
        <f t="shared" si="4"/>
        <v>187.39999999999998</v>
      </c>
      <c r="I20" s="6">
        <f t="shared" si="5"/>
        <v>187.39999999999998</v>
      </c>
      <c r="J20" s="19"/>
      <c r="L20">
        <v>1</v>
      </c>
      <c r="M20">
        <v>1</v>
      </c>
      <c r="N20" s="8">
        <f t="shared" si="6"/>
        <v>23.424999999999997</v>
      </c>
    </row>
    <row r="21" spans="1:14" ht="14.45" x14ac:dyDescent="0.3">
      <c r="A21" s="9" t="s">
        <v>15</v>
      </c>
      <c r="B21" s="23">
        <v>574</v>
      </c>
      <c r="C21" s="7">
        <f t="shared" si="0"/>
        <v>545.29999999999995</v>
      </c>
      <c r="D21" s="7">
        <f t="shared" si="1"/>
        <v>45.441666666666663</v>
      </c>
      <c r="E21" s="7">
        <f t="shared" si="2"/>
        <v>545.29999999999995</v>
      </c>
      <c r="F21" s="28">
        <f>'ORIGEN MUJER'!Z19</f>
        <v>408</v>
      </c>
      <c r="G21" s="7">
        <f t="shared" si="3"/>
        <v>34</v>
      </c>
      <c r="H21" s="6">
        <f t="shared" si="4"/>
        <v>137.29999999999995</v>
      </c>
      <c r="I21" s="6">
        <f t="shared" si="5"/>
        <v>137.29999999999995</v>
      </c>
      <c r="J21" s="19"/>
      <c r="L21">
        <v>1</v>
      </c>
      <c r="M21">
        <v>1</v>
      </c>
      <c r="N21" s="8">
        <f t="shared" si="6"/>
        <v>17.162499999999994</v>
      </c>
    </row>
    <row r="22" spans="1:14" ht="14.45" x14ac:dyDescent="0.3">
      <c r="A22" s="9" t="s">
        <v>16</v>
      </c>
      <c r="B22" s="23">
        <v>567</v>
      </c>
      <c r="C22" s="7">
        <f t="shared" si="0"/>
        <v>538.65</v>
      </c>
      <c r="D22" s="7">
        <f t="shared" si="1"/>
        <v>44.887499999999996</v>
      </c>
      <c r="E22" s="7">
        <f t="shared" si="2"/>
        <v>538.65</v>
      </c>
      <c r="F22" s="28">
        <f>'ORIGEN MUJER'!Z20</f>
        <v>513</v>
      </c>
      <c r="G22" s="7">
        <f t="shared" si="3"/>
        <v>42.75</v>
      </c>
      <c r="H22" s="6">
        <f t="shared" si="4"/>
        <v>25.649999999999977</v>
      </c>
      <c r="I22" s="6">
        <f t="shared" si="5"/>
        <v>25.649999999999977</v>
      </c>
      <c r="J22" s="19"/>
      <c r="L22">
        <v>1</v>
      </c>
      <c r="M22">
        <v>1</v>
      </c>
      <c r="N22" s="8">
        <f t="shared" si="6"/>
        <v>3.2062499999999972</v>
      </c>
    </row>
    <row r="23" spans="1:14" ht="14.45" x14ac:dyDescent="0.3">
      <c r="A23" s="9" t="s">
        <v>17</v>
      </c>
      <c r="B23" s="23">
        <v>1512</v>
      </c>
      <c r="C23" s="7">
        <f t="shared" si="0"/>
        <v>1436.4</v>
      </c>
      <c r="D23" s="7">
        <f t="shared" si="1"/>
        <v>119.7</v>
      </c>
      <c r="E23" s="7">
        <f t="shared" si="2"/>
        <v>1436.4</v>
      </c>
      <c r="F23" s="28">
        <f>'ORIGEN MUJER'!Z21</f>
        <v>1313</v>
      </c>
      <c r="G23" s="7">
        <f t="shared" si="3"/>
        <v>109.41666666666667</v>
      </c>
      <c r="H23" s="6">
        <f t="shared" si="4"/>
        <v>123.40000000000009</v>
      </c>
      <c r="I23" s="6">
        <f t="shared" si="5"/>
        <v>123.40000000000009</v>
      </c>
      <c r="J23" s="19"/>
      <c r="L23">
        <v>2</v>
      </c>
      <c r="M23">
        <v>1</v>
      </c>
      <c r="N23" s="8">
        <f t="shared" si="6"/>
        <v>7.7125000000000057</v>
      </c>
    </row>
    <row r="24" spans="1:14" ht="14.45" x14ac:dyDescent="0.3">
      <c r="A24" s="9" t="s">
        <v>18</v>
      </c>
      <c r="B24" s="23">
        <v>3110</v>
      </c>
      <c r="C24" s="7">
        <f t="shared" si="0"/>
        <v>2954.5</v>
      </c>
      <c r="D24" s="7">
        <f t="shared" si="1"/>
        <v>246.20833333333334</v>
      </c>
      <c r="E24" s="7">
        <f t="shared" si="2"/>
        <v>2954.5</v>
      </c>
      <c r="F24" s="28">
        <f>'ORIGEN MUJER'!Z22</f>
        <v>2365</v>
      </c>
      <c r="G24" s="7">
        <f t="shared" si="3"/>
        <v>197.08333333333334</v>
      </c>
      <c r="H24" s="6">
        <f t="shared" si="4"/>
        <v>589.5</v>
      </c>
      <c r="I24" s="6">
        <f t="shared" si="5"/>
        <v>589.5</v>
      </c>
      <c r="J24" s="19"/>
      <c r="L24">
        <v>4</v>
      </c>
      <c r="M24">
        <v>2</v>
      </c>
      <c r="N24" s="8">
        <f t="shared" si="6"/>
        <v>18.421875</v>
      </c>
    </row>
    <row r="25" spans="1:14" ht="14.45" x14ac:dyDescent="0.3">
      <c r="A25" s="9" t="s">
        <v>19</v>
      </c>
      <c r="B25" s="23">
        <v>3276</v>
      </c>
      <c r="C25" s="7">
        <f t="shared" si="0"/>
        <v>3112.2</v>
      </c>
      <c r="D25" s="7">
        <f t="shared" si="1"/>
        <v>259.34999999999997</v>
      </c>
      <c r="E25" s="7">
        <f t="shared" si="2"/>
        <v>3112.2</v>
      </c>
      <c r="F25" s="28">
        <f>'ORIGEN MUJER'!Z23</f>
        <v>2029</v>
      </c>
      <c r="G25" s="7">
        <f t="shared" si="3"/>
        <v>169.08333333333334</v>
      </c>
      <c r="H25" s="6">
        <f t="shared" si="4"/>
        <v>1083.1999999999998</v>
      </c>
      <c r="I25" s="6">
        <f t="shared" si="5"/>
        <v>1083.1999999999998</v>
      </c>
      <c r="J25" s="19"/>
      <c r="L25">
        <v>3</v>
      </c>
      <c r="M25">
        <v>1</v>
      </c>
      <c r="N25" s="8">
        <f t="shared" si="6"/>
        <v>45.133333333333326</v>
      </c>
    </row>
    <row r="26" spans="1:14" ht="14.45" x14ac:dyDescent="0.3">
      <c r="A26" s="9" t="s">
        <v>20</v>
      </c>
      <c r="B26" s="23">
        <v>2171</v>
      </c>
      <c r="C26" s="7">
        <f t="shared" si="0"/>
        <v>2062.4499999999998</v>
      </c>
      <c r="D26" s="7">
        <f t="shared" si="1"/>
        <v>171.87083333333331</v>
      </c>
      <c r="E26" s="7">
        <f t="shared" si="2"/>
        <v>2062.4499999999998</v>
      </c>
      <c r="F26" s="28">
        <f>'ORIGEN MUJER'!Z24</f>
        <v>1773</v>
      </c>
      <c r="G26" s="7">
        <f t="shared" si="3"/>
        <v>147.75</v>
      </c>
      <c r="H26" s="6">
        <f t="shared" si="4"/>
        <v>289.44999999999982</v>
      </c>
      <c r="I26" s="6">
        <f t="shared" si="5"/>
        <v>289.44999999999982</v>
      </c>
      <c r="J26" s="19"/>
      <c r="L26">
        <v>2</v>
      </c>
      <c r="M26">
        <v>1</v>
      </c>
      <c r="N26" s="8">
        <f t="shared" si="6"/>
        <v>18.090624999999989</v>
      </c>
    </row>
    <row r="27" spans="1:14" ht="14.45" x14ac:dyDescent="0.3">
      <c r="A27" s="9" t="s">
        <v>21</v>
      </c>
      <c r="B27" s="23">
        <v>18506</v>
      </c>
      <c r="C27" s="7">
        <f t="shared" si="0"/>
        <v>17580.7</v>
      </c>
      <c r="D27" s="7">
        <f t="shared" si="1"/>
        <v>1465.0583333333334</v>
      </c>
      <c r="E27" s="7">
        <f t="shared" si="2"/>
        <v>17580.7</v>
      </c>
      <c r="F27" s="28">
        <f>'ORIGEN MUJER'!Z25</f>
        <v>15170</v>
      </c>
      <c r="G27" s="7">
        <f t="shared" si="3"/>
        <v>1264.1666666666667</v>
      </c>
      <c r="H27" s="6">
        <f t="shared" si="4"/>
        <v>2410.7000000000007</v>
      </c>
      <c r="I27" s="6">
        <f t="shared" si="5"/>
        <v>2410.7000000000007</v>
      </c>
      <c r="J27" s="19"/>
      <c r="L27">
        <v>10</v>
      </c>
      <c r="M27">
        <v>10</v>
      </c>
      <c r="N27" s="8">
        <f t="shared" si="6"/>
        <v>30.13375000000001</v>
      </c>
    </row>
    <row r="28" spans="1:14" ht="14.45" x14ac:dyDescent="0.3">
      <c r="A28" s="9" t="s">
        <v>22</v>
      </c>
      <c r="B28" s="23">
        <v>16969</v>
      </c>
      <c r="C28" s="7">
        <f t="shared" si="0"/>
        <v>16120.55</v>
      </c>
      <c r="D28" s="7">
        <f t="shared" si="1"/>
        <v>1343.3791666666666</v>
      </c>
      <c r="E28" s="7">
        <f t="shared" si="2"/>
        <v>16120.55</v>
      </c>
      <c r="F28" s="28">
        <f>'ORIGEN MUJER'!Z26</f>
        <v>10992</v>
      </c>
      <c r="G28" s="7">
        <f t="shared" si="3"/>
        <v>916</v>
      </c>
      <c r="H28" s="6">
        <f t="shared" si="4"/>
        <v>5128.5499999999993</v>
      </c>
      <c r="I28" s="6">
        <f t="shared" si="5"/>
        <v>5128.5499999999993</v>
      </c>
      <c r="J28" s="19"/>
      <c r="L28">
        <v>10</v>
      </c>
      <c r="M28">
        <v>10</v>
      </c>
      <c r="N28" s="8">
        <f t="shared" si="6"/>
        <v>64.106874999999988</v>
      </c>
    </row>
    <row r="29" spans="1:14" ht="14.45" x14ac:dyDescent="0.3">
      <c r="A29" s="9" t="s">
        <v>23</v>
      </c>
      <c r="B29" s="23">
        <v>3077</v>
      </c>
      <c r="C29" s="7">
        <f t="shared" si="0"/>
        <v>2923.15</v>
      </c>
      <c r="D29" s="7">
        <f t="shared" si="1"/>
        <v>243.59583333333333</v>
      </c>
      <c r="E29" s="7">
        <f t="shared" si="2"/>
        <v>2923.15</v>
      </c>
      <c r="F29" s="28">
        <f>'ORIGEN MUJER'!Z27</f>
        <v>1751</v>
      </c>
      <c r="G29" s="7">
        <f t="shared" si="3"/>
        <v>145.91666666666666</v>
      </c>
      <c r="H29" s="6">
        <f t="shared" si="4"/>
        <v>1172.1500000000001</v>
      </c>
      <c r="I29" s="6">
        <f t="shared" si="5"/>
        <v>1172.1500000000001</v>
      </c>
      <c r="J29" s="19"/>
      <c r="L29">
        <v>3</v>
      </c>
      <c r="M29">
        <v>2</v>
      </c>
      <c r="N29" s="8">
        <f t="shared" si="6"/>
        <v>48.839583333333337</v>
      </c>
    </row>
    <row r="30" spans="1:14" ht="14.45" x14ac:dyDescent="0.3">
      <c r="A30" s="9" t="s">
        <v>24</v>
      </c>
      <c r="B30" s="23">
        <v>2815</v>
      </c>
      <c r="C30" s="7">
        <f t="shared" si="0"/>
        <v>2674.25</v>
      </c>
      <c r="D30" s="7">
        <f t="shared" si="1"/>
        <v>222.85416666666666</v>
      </c>
      <c r="E30" s="7">
        <f t="shared" si="2"/>
        <v>2674.25</v>
      </c>
      <c r="F30" s="28">
        <f>'ORIGEN MUJER'!Z28</f>
        <v>1469</v>
      </c>
      <c r="G30" s="7">
        <f t="shared" si="3"/>
        <v>122.41666666666667</v>
      </c>
      <c r="H30" s="6">
        <f t="shared" si="4"/>
        <v>1205.25</v>
      </c>
      <c r="I30" s="6">
        <f t="shared" si="5"/>
        <v>1205.25</v>
      </c>
      <c r="J30" s="19"/>
      <c r="L30">
        <v>2</v>
      </c>
      <c r="M30">
        <v>2</v>
      </c>
      <c r="N30" s="8">
        <f t="shared" si="6"/>
        <v>75.328125</v>
      </c>
    </row>
    <row r="31" spans="1:14" ht="14.45" x14ac:dyDescent="0.3">
      <c r="A31" s="9" t="s">
        <v>25</v>
      </c>
      <c r="B31" s="23">
        <v>1363</v>
      </c>
      <c r="C31" s="7">
        <f t="shared" si="0"/>
        <v>1294.8499999999999</v>
      </c>
      <c r="D31" s="7">
        <f t="shared" si="1"/>
        <v>107.90416666666665</v>
      </c>
      <c r="E31" s="7">
        <f t="shared" si="2"/>
        <v>1294.8499999999999</v>
      </c>
      <c r="F31" s="28">
        <f>'ORIGEN MUJER'!Z29</f>
        <v>1016</v>
      </c>
      <c r="G31" s="7">
        <f t="shared" si="3"/>
        <v>84.666666666666671</v>
      </c>
      <c r="H31" s="6">
        <f t="shared" si="4"/>
        <v>278.84999999999991</v>
      </c>
      <c r="I31" s="6">
        <f t="shared" si="5"/>
        <v>278.84999999999991</v>
      </c>
      <c r="J31" s="19"/>
      <c r="L31">
        <v>4</v>
      </c>
      <c r="M31">
        <v>2</v>
      </c>
      <c r="N31" s="8">
        <f t="shared" si="6"/>
        <v>8.7140624999999972</v>
      </c>
    </row>
    <row r="32" spans="1:14" ht="14.45" x14ac:dyDescent="0.3">
      <c r="A32" s="9" t="s">
        <v>26</v>
      </c>
      <c r="B32" s="23">
        <v>7898</v>
      </c>
      <c r="C32" s="7">
        <f t="shared" si="0"/>
        <v>7503.1</v>
      </c>
      <c r="D32" s="7">
        <f t="shared" si="1"/>
        <v>625.25833333333333</v>
      </c>
      <c r="E32" s="7">
        <f t="shared" si="2"/>
        <v>7503.1</v>
      </c>
      <c r="F32" s="28">
        <f>'ORIGEN MUJER'!Z30</f>
        <v>5228</v>
      </c>
      <c r="G32" s="7">
        <f t="shared" si="3"/>
        <v>435.66666666666669</v>
      </c>
      <c r="H32" s="6">
        <f t="shared" si="4"/>
        <v>2275.1000000000004</v>
      </c>
      <c r="I32" s="6">
        <f t="shared" si="5"/>
        <v>2275.1000000000004</v>
      </c>
      <c r="J32" s="19"/>
      <c r="L32">
        <v>6</v>
      </c>
      <c r="M32">
        <v>4</v>
      </c>
      <c r="N32" s="8">
        <f t="shared" si="6"/>
        <v>47.397916666666674</v>
      </c>
    </row>
    <row r="33" spans="1:14" ht="14.45" x14ac:dyDescent="0.3">
      <c r="A33" s="9" t="s">
        <v>27</v>
      </c>
      <c r="B33" s="23">
        <v>2314</v>
      </c>
      <c r="C33" s="7">
        <f t="shared" si="0"/>
        <v>2198.3000000000002</v>
      </c>
      <c r="D33" s="7">
        <f t="shared" si="1"/>
        <v>183.19166666666669</v>
      </c>
      <c r="E33" s="7">
        <f t="shared" si="2"/>
        <v>2198.3000000000002</v>
      </c>
      <c r="F33" s="28">
        <f>'ORIGEN MUJER'!Z31</f>
        <v>1468</v>
      </c>
      <c r="G33" s="7">
        <f t="shared" si="3"/>
        <v>122.33333333333333</v>
      </c>
      <c r="H33" s="6">
        <f t="shared" si="4"/>
        <v>730.30000000000018</v>
      </c>
      <c r="I33" s="6">
        <f t="shared" si="5"/>
        <v>730.30000000000018</v>
      </c>
      <c r="J33" s="19"/>
      <c r="L33">
        <v>2</v>
      </c>
      <c r="M33">
        <v>1</v>
      </c>
      <c r="N33" s="8">
        <f t="shared" si="6"/>
        <v>45.643750000000011</v>
      </c>
    </row>
    <row r="34" spans="1:14" ht="14.45" x14ac:dyDescent="0.3">
      <c r="A34" s="9" t="s">
        <v>28</v>
      </c>
      <c r="B34" s="23">
        <v>119</v>
      </c>
      <c r="C34" s="7">
        <f t="shared" si="0"/>
        <v>113.05</v>
      </c>
      <c r="D34" s="7">
        <f t="shared" si="1"/>
        <v>9.4208333333333325</v>
      </c>
      <c r="E34" s="7">
        <f t="shared" si="2"/>
        <v>113.04999999999998</v>
      </c>
      <c r="F34" s="28">
        <f>'ORIGEN MUJER'!Z32</f>
        <v>117</v>
      </c>
      <c r="G34" s="7">
        <f t="shared" si="3"/>
        <v>9.75</v>
      </c>
      <c r="H34" s="6">
        <f t="shared" si="4"/>
        <v>-3.9500000000000171</v>
      </c>
      <c r="I34" s="6">
        <f t="shared" si="5"/>
        <v>-3.9500000000000171</v>
      </c>
      <c r="J34" s="19"/>
      <c r="L34">
        <v>1</v>
      </c>
      <c r="M34">
        <v>1</v>
      </c>
      <c r="N34" s="8">
        <f t="shared" si="6"/>
        <v>-0.49375000000000213</v>
      </c>
    </row>
    <row r="35" spans="1:14" ht="14.45" x14ac:dyDescent="0.3">
      <c r="A35" s="9" t="s">
        <v>30</v>
      </c>
      <c r="B35" s="23">
        <v>162136</v>
      </c>
      <c r="C35" s="7">
        <f t="shared" si="0"/>
        <v>154029.20000000001</v>
      </c>
      <c r="D35" s="7">
        <f t="shared" si="1"/>
        <v>12835.766666666668</v>
      </c>
      <c r="E35" s="7">
        <f t="shared" si="2"/>
        <v>154029.20000000001</v>
      </c>
      <c r="F35" s="28">
        <f>'ORIGEN MUJER'!Z33</f>
        <v>121329</v>
      </c>
      <c r="G35" s="7">
        <f t="shared" si="3"/>
        <v>10110.75</v>
      </c>
      <c r="H35" s="6">
        <f t="shared" si="4"/>
        <v>32700.200000000012</v>
      </c>
      <c r="I35" s="6">
        <f t="shared" si="5"/>
        <v>32700.200000000012</v>
      </c>
      <c r="J35" s="19"/>
      <c r="L35">
        <v>150</v>
      </c>
      <c r="M35">
        <v>68</v>
      </c>
      <c r="N35" s="8">
        <f t="shared" si="6"/>
        <v>27.250166666666676</v>
      </c>
    </row>
    <row r="38" spans="1:14" ht="14.45" x14ac:dyDescent="0.3">
      <c r="A38" s="11" t="s">
        <v>40</v>
      </c>
    </row>
    <row r="40" spans="1:14" ht="72" x14ac:dyDescent="0.3">
      <c r="A40" s="3" t="s">
        <v>29</v>
      </c>
      <c r="B40" s="3" t="s">
        <v>3</v>
      </c>
      <c r="C40" s="4" t="s">
        <v>57</v>
      </c>
      <c r="D40" s="3" t="s">
        <v>31</v>
      </c>
      <c r="E40" s="4" t="s">
        <v>69</v>
      </c>
      <c r="F40" s="4" t="s">
        <v>68</v>
      </c>
      <c r="G40" s="4" t="s">
        <v>61</v>
      </c>
      <c r="H40" s="3" t="s">
        <v>32</v>
      </c>
      <c r="I40" s="4" t="s">
        <v>66</v>
      </c>
      <c r="J40" s="15"/>
      <c r="L40" s="4" t="s">
        <v>51</v>
      </c>
      <c r="M40" s="4" t="s">
        <v>54</v>
      </c>
      <c r="N40" s="4" t="s">
        <v>53</v>
      </c>
    </row>
    <row r="41" spans="1:14" ht="14.45" x14ac:dyDescent="0.3">
      <c r="A41" s="9" t="s">
        <v>4</v>
      </c>
      <c r="B41" s="23">
        <v>38594</v>
      </c>
      <c r="C41" s="7">
        <f>30*B41/100</f>
        <v>11578.2</v>
      </c>
      <c r="D41" s="7">
        <f>C41/12</f>
        <v>964.85</v>
      </c>
      <c r="E41" s="7">
        <f>D41*$E$4</f>
        <v>11578.2</v>
      </c>
      <c r="F41" s="28">
        <f>'ORIGEN MUJER'!AM8</f>
        <v>9689</v>
      </c>
      <c r="G41" s="7">
        <f>F41/$E$4</f>
        <v>807.41666666666663</v>
      </c>
      <c r="H41" s="6">
        <f>E41-F41</f>
        <v>1889.2000000000007</v>
      </c>
      <c r="I41" s="6">
        <f>H41+(D41*$H$4)</f>
        <v>1889.2000000000007</v>
      </c>
      <c r="J41" s="19"/>
      <c r="L41">
        <v>32</v>
      </c>
      <c r="M41">
        <v>8</v>
      </c>
      <c r="N41" s="8">
        <f>(I41/M41)/8</f>
        <v>29.518750000000011</v>
      </c>
    </row>
    <row r="42" spans="1:14" ht="14.45" x14ac:dyDescent="0.3">
      <c r="A42" s="9" t="s">
        <v>5</v>
      </c>
      <c r="B42" s="23">
        <v>11220</v>
      </c>
      <c r="C42" s="7">
        <f t="shared" ref="C42:C66" si="7">30*B42/100</f>
        <v>3366</v>
      </c>
      <c r="D42" s="7">
        <f t="shared" ref="D42:D66" si="8">C42/12</f>
        <v>280.5</v>
      </c>
      <c r="E42" s="7">
        <f t="shared" ref="E42:E66" si="9">D42*$E$4</f>
        <v>3366</v>
      </c>
      <c r="F42" s="28">
        <f>'ORIGEN MUJER'!AM9</f>
        <v>4828</v>
      </c>
      <c r="G42" s="7">
        <f t="shared" ref="G42:G66" si="10">F42/$E$4</f>
        <v>402.33333333333331</v>
      </c>
      <c r="H42" s="6">
        <f t="shared" ref="H42:H66" si="11">E42-F42</f>
        <v>-1462</v>
      </c>
      <c r="I42" s="6">
        <f t="shared" ref="I42:I66" si="12">H42+(D42*$H$4)</f>
        <v>-1462</v>
      </c>
      <c r="J42" s="19"/>
      <c r="L42">
        <v>14</v>
      </c>
      <c r="M42">
        <v>4</v>
      </c>
      <c r="N42" s="8">
        <f t="shared" ref="N42:N66" si="13">(I42/L42)/8</f>
        <v>-13.053571428571429</v>
      </c>
    </row>
    <row r="43" spans="1:14" ht="14.45" x14ac:dyDescent="0.3">
      <c r="A43" s="9" t="s">
        <v>6</v>
      </c>
      <c r="B43" s="23">
        <v>15003</v>
      </c>
      <c r="C43" s="7">
        <f t="shared" si="7"/>
        <v>4500.8999999999996</v>
      </c>
      <c r="D43" s="7">
        <f t="shared" si="8"/>
        <v>375.07499999999999</v>
      </c>
      <c r="E43" s="7">
        <f t="shared" si="9"/>
        <v>4500.8999999999996</v>
      </c>
      <c r="F43" s="28">
        <f>'ORIGEN MUJER'!AM10</f>
        <v>4398</v>
      </c>
      <c r="G43" s="7">
        <f t="shared" si="10"/>
        <v>366.5</v>
      </c>
      <c r="H43" s="6">
        <f t="shared" si="11"/>
        <v>102.89999999999964</v>
      </c>
      <c r="I43" s="6">
        <f t="shared" si="12"/>
        <v>102.89999999999964</v>
      </c>
      <c r="J43" s="19"/>
      <c r="L43">
        <v>20</v>
      </c>
      <c r="M43">
        <v>4</v>
      </c>
      <c r="N43" s="8">
        <f t="shared" si="13"/>
        <v>0.64312499999999773</v>
      </c>
    </row>
    <row r="44" spans="1:14" ht="14.45" x14ac:dyDescent="0.3">
      <c r="A44" s="9" t="s">
        <v>7</v>
      </c>
      <c r="B44" s="23">
        <v>927</v>
      </c>
      <c r="C44" s="7">
        <f t="shared" si="7"/>
        <v>278.10000000000002</v>
      </c>
      <c r="D44" s="7">
        <f t="shared" si="8"/>
        <v>23.175000000000001</v>
      </c>
      <c r="E44" s="7">
        <f t="shared" si="9"/>
        <v>278.10000000000002</v>
      </c>
      <c r="F44" s="28">
        <f>'ORIGEN MUJER'!AM11</f>
        <v>337</v>
      </c>
      <c r="G44" s="7">
        <f t="shared" si="10"/>
        <v>28.083333333333332</v>
      </c>
      <c r="H44" s="6">
        <f t="shared" si="11"/>
        <v>-58.899999999999977</v>
      </c>
      <c r="I44" s="6">
        <f t="shared" si="12"/>
        <v>-58.899999999999977</v>
      </c>
      <c r="J44" s="19"/>
      <c r="L44">
        <v>3</v>
      </c>
      <c r="M44">
        <v>1</v>
      </c>
      <c r="N44" s="8">
        <f t="shared" si="13"/>
        <v>-2.4541666666666657</v>
      </c>
    </row>
    <row r="45" spans="1:14" ht="14.45" x14ac:dyDescent="0.3">
      <c r="A45" s="9" t="s">
        <v>8</v>
      </c>
      <c r="B45" s="23">
        <v>3680</v>
      </c>
      <c r="C45" s="7">
        <f t="shared" si="7"/>
        <v>1104</v>
      </c>
      <c r="D45" s="7">
        <f t="shared" si="8"/>
        <v>92</v>
      </c>
      <c r="E45" s="7">
        <f t="shared" si="9"/>
        <v>1104</v>
      </c>
      <c r="F45" s="28">
        <f>'ORIGEN MUJER'!AM12</f>
        <v>1051</v>
      </c>
      <c r="G45" s="7">
        <f t="shared" si="10"/>
        <v>87.583333333333329</v>
      </c>
      <c r="H45" s="6">
        <f t="shared" si="11"/>
        <v>53</v>
      </c>
      <c r="I45" s="6">
        <f t="shared" si="12"/>
        <v>53</v>
      </c>
      <c r="J45" s="19"/>
      <c r="L45">
        <v>6</v>
      </c>
      <c r="M45">
        <v>2</v>
      </c>
      <c r="N45" s="8">
        <f t="shared" si="13"/>
        <v>1.1041666666666667</v>
      </c>
    </row>
    <row r="46" spans="1:14" ht="14.45" x14ac:dyDescent="0.3">
      <c r="A46" s="9" t="s">
        <v>9</v>
      </c>
      <c r="B46" s="23">
        <v>2059</v>
      </c>
      <c r="C46" s="7">
        <f t="shared" si="7"/>
        <v>617.70000000000005</v>
      </c>
      <c r="D46" s="7">
        <f t="shared" si="8"/>
        <v>51.475000000000001</v>
      </c>
      <c r="E46" s="7">
        <f t="shared" si="9"/>
        <v>617.70000000000005</v>
      </c>
      <c r="F46" s="28">
        <f>'ORIGEN MUJER'!AM13</f>
        <v>1044</v>
      </c>
      <c r="G46" s="7">
        <f t="shared" si="10"/>
        <v>87</v>
      </c>
      <c r="H46" s="6">
        <f t="shared" si="11"/>
        <v>-426.29999999999995</v>
      </c>
      <c r="I46" s="6">
        <f t="shared" si="12"/>
        <v>-426.29999999999995</v>
      </c>
      <c r="J46" s="19"/>
      <c r="L46">
        <v>4</v>
      </c>
      <c r="M46">
        <v>1</v>
      </c>
      <c r="N46" s="8">
        <f t="shared" si="13"/>
        <v>-13.321874999999999</v>
      </c>
    </row>
    <row r="47" spans="1:14" ht="14.45" x14ac:dyDescent="0.3">
      <c r="A47" s="9" t="s">
        <v>10</v>
      </c>
      <c r="B47" s="23">
        <v>6232</v>
      </c>
      <c r="C47" s="7">
        <f t="shared" si="7"/>
        <v>1869.6</v>
      </c>
      <c r="D47" s="7">
        <f t="shared" si="8"/>
        <v>155.79999999999998</v>
      </c>
      <c r="E47" s="7">
        <f t="shared" si="9"/>
        <v>1869.6</v>
      </c>
      <c r="F47" s="28">
        <f>'ORIGEN MUJER'!AM14</f>
        <v>2214</v>
      </c>
      <c r="G47" s="7">
        <f t="shared" si="10"/>
        <v>184.5</v>
      </c>
      <c r="H47" s="6">
        <f t="shared" si="11"/>
        <v>-344.40000000000009</v>
      </c>
      <c r="I47" s="6">
        <f t="shared" si="12"/>
        <v>-344.40000000000009</v>
      </c>
      <c r="J47" s="19"/>
      <c r="L47">
        <v>10</v>
      </c>
      <c r="M47">
        <v>4</v>
      </c>
      <c r="N47" s="8">
        <f t="shared" si="13"/>
        <v>-4.3050000000000015</v>
      </c>
    </row>
    <row r="48" spans="1:14" ht="14.45" x14ac:dyDescent="0.3">
      <c r="A48" s="9" t="s">
        <v>11</v>
      </c>
      <c r="B48" s="23">
        <v>3168</v>
      </c>
      <c r="C48" s="7">
        <f t="shared" si="7"/>
        <v>950.4</v>
      </c>
      <c r="D48" s="7">
        <f t="shared" si="8"/>
        <v>79.2</v>
      </c>
      <c r="E48" s="7">
        <f t="shared" si="9"/>
        <v>950.40000000000009</v>
      </c>
      <c r="F48" s="28">
        <f>'ORIGEN MUJER'!AM15</f>
        <v>1102</v>
      </c>
      <c r="G48" s="7">
        <f t="shared" si="10"/>
        <v>91.833333333333329</v>
      </c>
      <c r="H48" s="6">
        <f t="shared" si="11"/>
        <v>-151.59999999999991</v>
      </c>
      <c r="I48" s="6">
        <f t="shared" si="12"/>
        <v>-151.59999999999991</v>
      </c>
      <c r="J48" s="19"/>
      <c r="L48">
        <v>5</v>
      </c>
      <c r="M48">
        <v>2</v>
      </c>
      <c r="N48" s="8">
        <f t="shared" si="13"/>
        <v>-3.7899999999999978</v>
      </c>
    </row>
    <row r="49" spans="1:14" ht="14.45" x14ac:dyDescent="0.3">
      <c r="A49" s="9" t="s">
        <v>12</v>
      </c>
      <c r="B49" s="23">
        <v>1611</v>
      </c>
      <c r="C49" s="7">
        <f t="shared" si="7"/>
        <v>483.3</v>
      </c>
      <c r="D49" s="7">
        <f t="shared" si="8"/>
        <v>40.274999999999999</v>
      </c>
      <c r="E49" s="7">
        <f t="shared" si="9"/>
        <v>483.29999999999995</v>
      </c>
      <c r="F49" s="28">
        <f>'ORIGEN MUJER'!AM16</f>
        <v>357</v>
      </c>
      <c r="G49" s="7">
        <f t="shared" si="10"/>
        <v>29.75</v>
      </c>
      <c r="H49" s="6">
        <f t="shared" si="11"/>
        <v>126.29999999999995</v>
      </c>
      <c r="I49" s="6">
        <f t="shared" si="12"/>
        <v>126.29999999999995</v>
      </c>
      <c r="J49" s="19"/>
      <c r="L49">
        <v>2</v>
      </c>
      <c r="M49">
        <v>1</v>
      </c>
      <c r="N49" s="8">
        <f t="shared" si="13"/>
        <v>7.8937499999999972</v>
      </c>
    </row>
    <row r="50" spans="1:14" ht="14.45" x14ac:dyDescent="0.3">
      <c r="A50" s="9" t="s">
        <v>13</v>
      </c>
      <c r="B50" s="23">
        <v>1520</v>
      </c>
      <c r="C50" s="7">
        <f t="shared" si="7"/>
        <v>456</v>
      </c>
      <c r="D50" s="7">
        <f t="shared" si="8"/>
        <v>38</v>
      </c>
      <c r="E50" s="7">
        <f t="shared" si="9"/>
        <v>456</v>
      </c>
      <c r="F50" s="28">
        <f>'ORIGEN MUJER'!AM17</f>
        <v>456</v>
      </c>
      <c r="G50" s="7">
        <f t="shared" si="10"/>
        <v>38</v>
      </c>
      <c r="H50" s="6">
        <f t="shared" si="11"/>
        <v>0</v>
      </c>
      <c r="I50" s="6">
        <f t="shared" si="12"/>
        <v>0</v>
      </c>
      <c r="J50" s="19"/>
      <c r="L50">
        <v>2</v>
      </c>
      <c r="M50">
        <v>1</v>
      </c>
      <c r="N50" s="8">
        <f t="shared" si="13"/>
        <v>0</v>
      </c>
    </row>
    <row r="51" spans="1:14" ht="14.45" x14ac:dyDescent="0.3">
      <c r="A51" s="9" t="s">
        <v>14</v>
      </c>
      <c r="B51" s="23">
        <v>665</v>
      </c>
      <c r="C51" s="7">
        <f t="shared" si="7"/>
        <v>199.5</v>
      </c>
      <c r="D51" s="7">
        <f t="shared" si="8"/>
        <v>16.625</v>
      </c>
      <c r="E51" s="7">
        <f t="shared" si="9"/>
        <v>199.5</v>
      </c>
      <c r="F51" s="28">
        <f>'ORIGEN MUJER'!AM18</f>
        <v>246</v>
      </c>
      <c r="G51" s="7">
        <f t="shared" si="10"/>
        <v>20.5</v>
      </c>
      <c r="H51" s="6">
        <f t="shared" si="11"/>
        <v>-46.5</v>
      </c>
      <c r="I51" s="6">
        <f t="shared" si="12"/>
        <v>-46.5</v>
      </c>
      <c r="J51" s="19"/>
      <c r="L51">
        <v>1</v>
      </c>
      <c r="M51">
        <v>1</v>
      </c>
      <c r="N51" s="8">
        <f t="shared" si="13"/>
        <v>-5.8125</v>
      </c>
    </row>
    <row r="52" spans="1:14" ht="14.45" x14ac:dyDescent="0.3">
      <c r="A52" s="9" t="s">
        <v>15</v>
      </c>
      <c r="B52" s="23">
        <v>496</v>
      </c>
      <c r="C52" s="7">
        <f t="shared" si="7"/>
        <v>148.80000000000001</v>
      </c>
      <c r="D52" s="7">
        <f t="shared" si="8"/>
        <v>12.4</v>
      </c>
      <c r="E52" s="7">
        <f t="shared" si="9"/>
        <v>148.80000000000001</v>
      </c>
      <c r="F52" s="28">
        <f>'ORIGEN MUJER'!AM19</f>
        <v>119</v>
      </c>
      <c r="G52" s="7">
        <f t="shared" si="10"/>
        <v>9.9166666666666661</v>
      </c>
      <c r="H52" s="6">
        <f t="shared" si="11"/>
        <v>29.800000000000011</v>
      </c>
      <c r="I52" s="6">
        <f t="shared" si="12"/>
        <v>29.800000000000011</v>
      </c>
      <c r="J52" s="19"/>
      <c r="L52">
        <v>1</v>
      </c>
      <c r="M52">
        <v>1</v>
      </c>
      <c r="N52" s="8">
        <f t="shared" si="13"/>
        <v>3.7250000000000014</v>
      </c>
    </row>
    <row r="53" spans="1:14" ht="14.45" x14ac:dyDescent="0.3">
      <c r="A53" s="9" t="s">
        <v>16</v>
      </c>
      <c r="B53" s="23">
        <v>515</v>
      </c>
      <c r="C53" s="7">
        <f t="shared" si="7"/>
        <v>154.5</v>
      </c>
      <c r="D53" s="7">
        <f t="shared" si="8"/>
        <v>12.875</v>
      </c>
      <c r="E53" s="7">
        <f t="shared" si="9"/>
        <v>154.5</v>
      </c>
      <c r="F53" s="28">
        <f>'ORIGEN MUJER'!AM20</f>
        <v>215</v>
      </c>
      <c r="G53" s="7">
        <f t="shared" si="10"/>
        <v>17.916666666666668</v>
      </c>
      <c r="H53" s="6">
        <f t="shared" si="11"/>
        <v>-60.5</v>
      </c>
      <c r="I53" s="6">
        <f t="shared" si="12"/>
        <v>-60.5</v>
      </c>
      <c r="J53" s="19"/>
      <c r="L53">
        <v>1</v>
      </c>
      <c r="M53">
        <v>1</v>
      </c>
      <c r="N53" s="8">
        <f t="shared" si="13"/>
        <v>-7.5625</v>
      </c>
    </row>
    <row r="54" spans="1:14" ht="14.45" x14ac:dyDescent="0.3">
      <c r="A54" s="9" t="s">
        <v>17</v>
      </c>
      <c r="B54" s="23">
        <v>1322</v>
      </c>
      <c r="C54" s="7">
        <f t="shared" si="7"/>
        <v>396.6</v>
      </c>
      <c r="D54" s="7">
        <f t="shared" si="8"/>
        <v>33.050000000000004</v>
      </c>
      <c r="E54" s="7">
        <f t="shared" si="9"/>
        <v>396.6</v>
      </c>
      <c r="F54" s="28">
        <f>'ORIGEN MUJER'!AM21</f>
        <v>518</v>
      </c>
      <c r="G54" s="7">
        <f t="shared" si="10"/>
        <v>43.166666666666664</v>
      </c>
      <c r="H54" s="6">
        <f t="shared" si="11"/>
        <v>-121.39999999999998</v>
      </c>
      <c r="I54" s="6">
        <f t="shared" si="12"/>
        <v>-121.39999999999998</v>
      </c>
      <c r="J54" s="19"/>
      <c r="L54">
        <v>2</v>
      </c>
      <c r="M54">
        <v>1</v>
      </c>
      <c r="N54" s="8">
        <f t="shared" si="13"/>
        <v>-7.5874999999999986</v>
      </c>
    </row>
    <row r="55" spans="1:14" ht="14.45" x14ac:dyDescent="0.3">
      <c r="A55" s="9" t="s">
        <v>18</v>
      </c>
      <c r="B55" s="23">
        <v>2795</v>
      </c>
      <c r="C55" s="7">
        <f t="shared" si="7"/>
        <v>838.5</v>
      </c>
      <c r="D55" s="7">
        <f t="shared" si="8"/>
        <v>69.875</v>
      </c>
      <c r="E55" s="7">
        <f t="shared" si="9"/>
        <v>838.5</v>
      </c>
      <c r="F55" s="28">
        <f>'ORIGEN MUJER'!AM22</f>
        <v>876</v>
      </c>
      <c r="G55" s="7">
        <f t="shared" si="10"/>
        <v>73</v>
      </c>
      <c r="H55" s="6">
        <f t="shared" si="11"/>
        <v>-37.5</v>
      </c>
      <c r="I55" s="6">
        <f t="shared" si="12"/>
        <v>-37.5</v>
      </c>
      <c r="J55" s="19"/>
      <c r="L55">
        <v>4</v>
      </c>
      <c r="M55">
        <v>2</v>
      </c>
      <c r="N55" s="8">
        <f t="shared" si="13"/>
        <v>-1.171875</v>
      </c>
    </row>
    <row r="56" spans="1:14" ht="14.45" x14ac:dyDescent="0.3">
      <c r="A56" s="9" t="s">
        <v>19</v>
      </c>
      <c r="B56" s="23">
        <v>2867</v>
      </c>
      <c r="C56" s="7">
        <f t="shared" si="7"/>
        <v>860.1</v>
      </c>
      <c r="D56" s="7">
        <f t="shared" si="8"/>
        <v>71.674999999999997</v>
      </c>
      <c r="E56" s="7">
        <f t="shared" si="9"/>
        <v>860.09999999999991</v>
      </c>
      <c r="F56" s="28">
        <f>'ORIGEN MUJER'!AM23</f>
        <v>743</v>
      </c>
      <c r="G56" s="7">
        <f t="shared" si="10"/>
        <v>61.916666666666664</v>
      </c>
      <c r="H56" s="6">
        <f t="shared" si="11"/>
        <v>117.09999999999991</v>
      </c>
      <c r="I56" s="6">
        <f t="shared" si="12"/>
        <v>117.09999999999991</v>
      </c>
      <c r="J56" s="19"/>
      <c r="L56">
        <v>3</v>
      </c>
      <c r="M56">
        <v>1</v>
      </c>
      <c r="N56" s="8">
        <f t="shared" si="13"/>
        <v>4.8791666666666629</v>
      </c>
    </row>
    <row r="57" spans="1:14" ht="14.45" x14ac:dyDescent="0.3">
      <c r="A57" s="9" t="s">
        <v>20</v>
      </c>
      <c r="B57" s="23">
        <v>1901</v>
      </c>
      <c r="C57" s="7">
        <f t="shared" si="7"/>
        <v>570.29999999999995</v>
      </c>
      <c r="D57" s="7">
        <f t="shared" si="8"/>
        <v>47.524999999999999</v>
      </c>
      <c r="E57" s="7">
        <f t="shared" si="9"/>
        <v>570.29999999999995</v>
      </c>
      <c r="F57" s="28">
        <f>'ORIGEN MUJER'!AM24</f>
        <v>734</v>
      </c>
      <c r="G57" s="7">
        <f t="shared" si="10"/>
        <v>61.166666666666664</v>
      </c>
      <c r="H57" s="6">
        <f t="shared" si="11"/>
        <v>-163.70000000000005</v>
      </c>
      <c r="I57" s="6">
        <f t="shared" si="12"/>
        <v>-163.70000000000005</v>
      </c>
      <c r="J57" s="19"/>
      <c r="L57">
        <v>2</v>
      </c>
      <c r="M57">
        <v>1</v>
      </c>
      <c r="N57" s="8">
        <f t="shared" si="13"/>
        <v>-10.231250000000003</v>
      </c>
    </row>
    <row r="58" spans="1:14" ht="14.45" x14ac:dyDescent="0.3">
      <c r="A58" s="9" t="s">
        <v>21</v>
      </c>
      <c r="B58" s="23">
        <v>15308</v>
      </c>
      <c r="C58" s="7">
        <f t="shared" si="7"/>
        <v>4592.3999999999996</v>
      </c>
      <c r="D58" s="7">
        <f t="shared" si="8"/>
        <v>382.7</v>
      </c>
      <c r="E58" s="7">
        <f t="shared" si="9"/>
        <v>4592.3999999999996</v>
      </c>
      <c r="F58" s="28">
        <f>'ORIGEN MUJER'!AM25</f>
        <v>3578</v>
      </c>
      <c r="G58" s="7">
        <f t="shared" si="10"/>
        <v>298.16666666666669</v>
      </c>
      <c r="H58" s="6">
        <f t="shared" si="11"/>
        <v>1014.3999999999996</v>
      </c>
      <c r="I58" s="6">
        <f t="shared" si="12"/>
        <v>1014.3999999999996</v>
      </c>
      <c r="J58" s="19"/>
      <c r="L58">
        <v>10</v>
      </c>
      <c r="M58">
        <v>10</v>
      </c>
      <c r="N58" s="8">
        <f t="shared" si="13"/>
        <v>12.679999999999996</v>
      </c>
    </row>
    <row r="59" spans="1:14" ht="14.45" x14ac:dyDescent="0.3">
      <c r="A59" s="9" t="s">
        <v>22</v>
      </c>
      <c r="B59" s="23">
        <v>13934</v>
      </c>
      <c r="C59" s="7">
        <f t="shared" si="7"/>
        <v>4180.2</v>
      </c>
      <c r="D59" s="7">
        <f t="shared" si="8"/>
        <v>348.34999999999997</v>
      </c>
      <c r="E59" s="7">
        <f t="shared" si="9"/>
        <v>4180.2</v>
      </c>
      <c r="F59" s="28">
        <f>'ORIGEN MUJER'!AM26</f>
        <v>1949</v>
      </c>
      <c r="G59" s="7">
        <f t="shared" si="10"/>
        <v>162.41666666666666</v>
      </c>
      <c r="H59" s="6">
        <f t="shared" si="11"/>
        <v>2231.1999999999998</v>
      </c>
      <c r="I59" s="6">
        <f t="shared" si="12"/>
        <v>2231.1999999999998</v>
      </c>
      <c r="J59" s="19"/>
      <c r="L59">
        <v>10</v>
      </c>
      <c r="M59">
        <v>10</v>
      </c>
      <c r="N59" s="8">
        <f t="shared" si="13"/>
        <v>27.889999999999997</v>
      </c>
    </row>
    <row r="60" spans="1:14" ht="14.45" x14ac:dyDescent="0.3">
      <c r="A60" s="9" t="s">
        <v>23</v>
      </c>
      <c r="B60" s="23">
        <v>2604</v>
      </c>
      <c r="C60" s="7">
        <f t="shared" si="7"/>
        <v>781.2</v>
      </c>
      <c r="D60" s="7">
        <f t="shared" si="8"/>
        <v>65.100000000000009</v>
      </c>
      <c r="E60" s="7">
        <f t="shared" si="9"/>
        <v>781.2</v>
      </c>
      <c r="F60" s="28">
        <f>'ORIGEN MUJER'!AM27</f>
        <v>789</v>
      </c>
      <c r="G60" s="7">
        <f t="shared" si="10"/>
        <v>65.75</v>
      </c>
      <c r="H60" s="6">
        <f t="shared" si="11"/>
        <v>-7.7999999999999545</v>
      </c>
      <c r="I60" s="6">
        <f t="shared" si="12"/>
        <v>-7.7999999999999545</v>
      </c>
      <c r="J60" s="19"/>
      <c r="L60">
        <v>3</v>
      </c>
      <c r="M60">
        <v>2</v>
      </c>
      <c r="N60" s="8">
        <f t="shared" si="13"/>
        <v>-0.32499999999999812</v>
      </c>
    </row>
    <row r="61" spans="1:14" ht="14.45" x14ac:dyDescent="0.3">
      <c r="A61" s="9" t="s">
        <v>24</v>
      </c>
      <c r="B61" s="23">
        <v>2419</v>
      </c>
      <c r="C61" s="7">
        <f t="shared" si="7"/>
        <v>725.7</v>
      </c>
      <c r="D61" s="7">
        <f t="shared" si="8"/>
        <v>60.475000000000001</v>
      </c>
      <c r="E61" s="7">
        <f t="shared" si="9"/>
        <v>725.7</v>
      </c>
      <c r="F61" s="28">
        <f>'ORIGEN MUJER'!AM28</f>
        <v>602</v>
      </c>
      <c r="G61" s="7">
        <f t="shared" si="10"/>
        <v>50.166666666666664</v>
      </c>
      <c r="H61" s="6">
        <f t="shared" si="11"/>
        <v>123.70000000000005</v>
      </c>
      <c r="I61" s="6">
        <f t="shared" si="12"/>
        <v>123.70000000000005</v>
      </c>
      <c r="J61" s="19"/>
      <c r="L61">
        <v>2</v>
      </c>
      <c r="M61">
        <v>2</v>
      </c>
      <c r="N61" s="8">
        <f t="shared" si="13"/>
        <v>7.7312500000000028</v>
      </c>
    </row>
    <row r="62" spans="1:14" ht="14.45" x14ac:dyDescent="0.3">
      <c r="A62" s="9" t="s">
        <v>25</v>
      </c>
      <c r="B62" s="23">
        <v>1194</v>
      </c>
      <c r="C62" s="7">
        <f t="shared" si="7"/>
        <v>358.2</v>
      </c>
      <c r="D62" s="7">
        <f t="shared" si="8"/>
        <v>29.849999999999998</v>
      </c>
      <c r="E62" s="7">
        <f t="shared" si="9"/>
        <v>358.2</v>
      </c>
      <c r="F62" s="28">
        <f>'ORIGEN MUJER'!AM29</f>
        <v>394</v>
      </c>
      <c r="G62" s="7">
        <f t="shared" si="10"/>
        <v>32.833333333333336</v>
      </c>
      <c r="H62" s="6">
        <f t="shared" si="11"/>
        <v>-35.800000000000011</v>
      </c>
      <c r="I62" s="6">
        <f t="shared" si="12"/>
        <v>-35.800000000000011</v>
      </c>
      <c r="J62" s="19"/>
      <c r="L62">
        <v>4</v>
      </c>
      <c r="M62">
        <v>2</v>
      </c>
      <c r="N62" s="8">
        <f t="shared" si="13"/>
        <v>-1.1187500000000004</v>
      </c>
    </row>
    <row r="63" spans="1:14" ht="14.45" x14ac:dyDescent="0.3">
      <c r="A63" s="9" t="s">
        <v>26</v>
      </c>
      <c r="B63" s="23">
        <v>6449</v>
      </c>
      <c r="C63" s="7">
        <f t="shared" si="7"/>
        <v>1934.7</v>
      </c>
      <c r="D63" s="7">
        <f t="shared" si="8"/>
        <v>161.22499999999999</v>
      </c>
      <c r="E63" s="7">
        <f t="shared" si="9"/>
        <v>1934.6999999999998</v>
      </c>
      <c r="F63" s="28">
        <f>'ORIGEN MUJER'!AM30</f>
        <v>1881</v>
      </c>
      <c r="G63" s="7">
        <f t="shared" si="10"/>
        <v>156.75</v>
      </c>
      <c r="H63" s="6">
        <f t="shared" si="11"/>
        <v>53.699999999999818</v>
      </c>
      <c r="I63" s="6">
        <f t="shared" si="12"/>
        <v>53.699999999999818</v>
      </c>
      <c r="J63" s="19"/>
      <c r="L63">
        <v>6</v>
      </c>
      <c r="M63">
        <v>4</v>
      </c>
      <c r="N63" s="8">
        <f t="shared" si="13"/>
        <v>1.1187499999999961</v>
      </c>
    </row>
    <row r="64" spans="1:14" ht="14.45" x14ac:dyDescent="0.3">
      <c r="A64" s="9" t="s">
        <v>27</v>
      </c>
      <c r="B64" s="23">
        <v>1955</v>
      </c>
      <c r="C64" s="7">
        <f t="shared" si="7"/>
        <v>586.5</v>
      </c>
      <c r="D64" s="7">
        <f t="shared" si="8"/>
        <v>48.875</v>
      </c>
      <c r="E64" s="7">
        <f t="shared" si="9"/>
        <v>586.5</v>
      </c>
      <c r="F64" s="28">
        <f>'ORIGEN MUJER'!AM31</f>
        <v>298</v>
      </c>
      <c r="G64" s="7">
        <f t="shared" si="10"/>
        <v>24.833333333333332</v>
      </c>
      <c r="H64" s="6">
        <f t="shared" si="11"/>
        <v>288.5</v>
      </c>
      <c r="I64" s="6">
        <f t="shared" si="12"/>
        <v>288.5</v>
      </c>
      <c r="J64" s="19"/>
      <c r="L64">
        <v>2</v>
      </c>
      <c r="M64">
        <v>1</v>
      </c>
      <c r="N64" s="8">
        <f t="shared" si="13"/>
        <v>18.03125</v>
      </c>
    </row>
    <row r="65" spans="1:14" ht="14.45" x14ac:dyDescent="0.3">
      <c r="A65" s="9" t="s">
        <v>28</v>
      </c>
      <c r="B65" s="23">
        <v>121</v>
      </c>
      <c r="C65" s="7">
        <f t="shared" si="7"/>
        <v>36.299999999999997</v>
      </c>
      <c r="D65" s="7">
        <f t="shared" si="8"/>
        <v>3.0249999999999999</v>
      </c>
      <c r="E65" s="7">
        <f t="shared" si="9"/>
        <v>36.299999999999997</v>
      </c>
      <c r="F65" s="28">
        <f>'ORIGEN MUJER'!AM32</f>
        <v>60</v>
      </c>
      <c r="G65" s="7">
        <f t="shared" si="10"/>
        <v>5</v>
      </c>
      <c r="H65" s="6">
        <f t="shared" si="11"/>
        <v>-23.700000000000003</v>
      </c>
      <c r="I65" s="6">
        <f t="shared" si="12"/>
        <v>-23.700000000000003</v>
      </c>
      <c r="J65" s="19"/>
      <c r="L65">
        <v>1</v>
      </c>
      <c r="M65">
        <v>1</v>
      </c>
      <c r="N65" s="8">
        <f t="shared" si="13"/>
        <v>-2.9625000000000004</v>
      </c>
    </row>
    <row r="66" spans="1:14" ht="14.45" x14ac:dyDescent="0.3">
      <c r="A66" s="9" t="s">
        <v>30</v>
      </c>
      <c r="B66" s="23">
        <v>138559</v>
      </c>
      <c r="C66" s="7">
        <f t="shared" si="7"/>
        <v>41567.699999999997</v>
      </c>
      <c r="D66" s="7">
        <f t="shared" si="8"/>
        <v>3463.9749999999999</v>
      </c>
      <c r="E66" s="7">
        <f t="shared" si="9"/>
        <v>41567.699999999997</v>
      </c>
      <c r="F66" s="28">
        <f>'ORIGEN MUJER'!AM33</f>
        <v>38478</v>
      </c>
      <c r="G66" s="7">
        <f t="shared" si="10"/>
        <v>3206.5</v>
      </c>
      <c r="H66" s="6">
        <f t="shared" si="11"/>
        <v>3089.6999999999971</v>
      </c>
      <c r="I66" s="6">
        <f t="shared" si="12"/>
        <v>3089.6999999999971</v>
      </c>
      <c r="J66" s="19"/>
      <c r="L66">
        <v>150</v>
      </c>
      <c r="M66">
        <v>68</v>
      </c>
      <c r="N66" s="8">
        <f t="shared" si="13"/>
        <v>2.5747499999999977</v>
      </c>
    </row>
    <row r="69" spans="1:14" ht="14.45" x14ac:dyDescent="0.3">
      <c r="A69" s="11" t="s">
        <v>41</v>
      </c>
    </row>
    <row r="71" spans="1:14" ht="72" x14ac:dyDescent="0.3">
      <c r="A71" s="3" t="s">
        <v>29</v>
      </c>
      <c r="B71" s="3" t="s">
        <v>3</v>
      </c>
      <c r="C71" s="4" t="s">
        <v>58</v>
      </c>
      <c r="D71" s="3" t="s">
        <v>31</v>
      </c>
      <c r="E71" s="4" t="s">
        <v>69</v>
      </c>
      <c r="F71" s="4" t="s">
        <v>68</v>
      </c>
      <c r="G71" s="4" t="s">
        <v>61</v>
      </c>
      <c r="H71" s="3" t="s">
        <v>32</v>
      </c>
      <c r="I71" s="4" t="s">
        <v>66</v>
      </c>
      <c r="J71" s="15"/>
      <c r="L71" s="4" t="s">
        <v>51</v>
      </c>
      <c r="M71" s="4" t="s">
        <v>54</v>
      </c>
      <c r="N71" s="4" t="s">
        <v>53</v>
      </c>
    </row>
    <row r="72" spans="1:14" ht="14.45" x14ac:dyDescent="0.3">
      <c r="A72" s="9" t="s">
        <v>4</v>
      </c>
      <c r="B72" s="23">
        <v>47226</v>
      </c>
      <c r="C72" s="7">
        <f>70*B72/100</f>
        <v>33058.199999999997</v>
      </c>
      <c r="D72" s="7">
        <f>C72/12</f>
        <v>2754.85</v>
      </c>
      <c r="E72" s="7">
        <f>D72*$E$4</f>
        <v>33058.199999999997</v>
      </c>
      <c r="F72" s="28">
        <f>'ORIGEN MUJER'!AQ8</f>
        <v>34816</v>
      </c>
      <c r="G72" s="7">
        <f>F72/$E$4</f>
        <v>2901.3333333333335</v>
      </c>
      <c r="H72" s="6">
        <f>E72-F72</f>
        <v>-1757.8000000000029</v>
      </c>
      <c r="I72" s="6">
        <f>H72+(D72*$H$4)</f>
        <v>-1757.8000000000029</v>
      </c>
      <c r="J72" s="19"/>
      <c r="L72">
        <v>32</v>
      </c>
      <c r="M72">
        <v>8</v>
      </c>
      <c r="N72" s="8">
        <f>(I72/M72)/8</f>
        <v>-27.465625000000045</v>
      </c>
    </row>
    <row r="73" spans="1:14" ht="14.45" x14ac:dyDescent="0.3">
      <c r="A73" s="9" t="s">
        <v>5</v>
      </c>
      <c r="B73" s="23">
        <v>13867</v>
      </c>
      <c r="C73" s="7">
        <f t="shared" ref="C73:C97" si="14">70*B73/100</f>
        <v>9706.9</v>
      </c>
      <c r="D73" s="7">
        <f t="shared" ref="D73:D97" si="15">C73/12</f>
        <v>808.9083333333333</v>
      </c>
      <c r="E73" s="7">
        <f t="shared" ref="E73:E97" si="16">D73*$E$4</f>
        <v>9706.9</v>
      </c>
      <c r="F73" s="28">
        <f>'ORIGEN MUJER'!AQ9</f>
        <v>8193</v>
      </c>
      <c r="G73" s="7">
        <f t="shared" ref="G73:G97" si="17">F73/$E$4</f>
        <v>682.75</v>
      </c>
      <c r="H73" s="6">
        <f t="shared" ref="H73:H97" si="18">E73-F73</f>
        <v>1513.8999999999996</v>
      </c>
      <c r="I73" s="6">
        <f t="shared" ref="I73:I97" si="19">H73+(D73*$H$4)</f>
        <v>1513.8999999999996</v>
      </c>
      <c r="J73" s="19"/>
      <c r="L73">
        <v>14</v>
      </c>
      <c r="M73">
        <v>4</v>
      </c>
      <c r="N73" s="8">
        <f t="shared" ref="N73:N97" si="20">(I73/L73)/8</f>
        <v>13.516964285714282</v>
      </c>
    </row>
    <row r="74" spans="1:14" ht="14.45" x14ac:dyDescent="0.3">
      <c r="A74" s="9" t="s">
        <v>6</v>
      </c>
      <c r="B74" s="23">
        <v>18726</v>
      </c>
      <c r="C74" s="7">
        <f t="shared" si="14"/>
        <v>13108.2</v>
      </c>
      <c r="D74" s="7">
        <f t="shared" si="15"/>
        <v>1092.3500000000001</v>
      </c>
      <c r="E74" s="7">
        <f t="shared" si="16"/>
        <v>13108.2</v>
      </c>
      <c r="F74" s="28">
        <f>'ORIGEN MUJER'!AQ10</f>
        <v>7939</v>
      </c>
      <c r="G74" s="7">
        <f t="shared" si="17"/>
        <v>661.58333333333337</v>
      </c>
      <c r="H74" s="6">
        <f t="shared" si="18"/>
        <v>5169.2000000000007</v>
      </c>
      <c r="I74" s="6">
        <f t="shared" si="19"/>
        <v>5169.2000000000007</v>
      </c>
      <c r="J74" s="19"/>
      <c r="L74">
        <v>20</v>
      </c>
      <c r="M74">
        <v>4</v>
      </c>
      <c r="N74" s="8">
        <f t="shared" si="20"/>
        <v>32.307500000000005</v>
      </c>
    </row>
    <row r="75" spans="1:14" ht="14.45" x14ac:dyDescent="0.3">
      <c r="A75" s="9" t="s">
        <v>7</v>
      </c>
      <c r="B75" s="23">
        <v>1164</v>
      </c>
      <c r="C75" s="7">
        <f t="shared" si="14"/>
        <v>814.8</v>
      </c>
      <c r="D75" s="7">
        <f t="shared" si="15"/>
        <v>67.899999999999991</v>
      </c>
      <c r="E75" s="7">
        <f t="shared" si="16"/>
        <v>814.8</v>
      </c>
      <c r="F75" s="28">
        <f>'ORIGEN MUJER'!AQ11</f>
        <v>530</v>
      </c>
      <c r="G75" s="7">
        <f t="shared" si="17"/>
        <v>44.166666666666664</v>
      </c>
      <c r="H75" s="6">
        <f t="shared" si="18"/>
        <v>284.79999999999995</v>
      </c>
      <c r="I75" s="6">
        <f t="shared" si="19"/>
        <v>284.79999999999995</v>
      </c>
      <c r="J75" s="19"/>
      <c r="L75">
        <v>3</v>
      </c>
      <c r="M75">
        <v>1</v>
      </c>
      <c r="N75" s="8">
        <f t="shared" si="20"/>
        <v>11.866666666666665</v>
      </c>
    </row>
    <row r="76" spans="1:14" ht="14.45" x14ac:dyDescent="0.3">
      <c r="A76" s="9" t="s">
        <v>8</v>
      </c>
      <c r="B76" s="23">
        <v>4701</v>
      </c>
      <c r="C76" s="7">
        <f t="shared" si="14"/>
        <v>3290.7</v>
      </c>
      <c r="D76" s="7">
        <f t="shared" si="15"/>
        <v>274.22499999999997</v>
      </c>
      <c r="E76" s="7">
        <f t="shared" si="16"/>
        <v>3290.7</v>
      </c>
      <c r="F76" s="28">
        <f>'ORIGEN MUJER'!AQ12</f>
        <v>2818</v>
      </c>
      <c r="G76" s="7">
        <f t="shared" si="17"/>
        <v>234.83333333333334</v>
      </c>
      <c r="H76" s="6">
        <f t="shared" si="18"/>
        <v>472.69999999999982</v>
      </c>
      <c r="I76" s="6">
        <f t="shared" si="19"/>
        <v>472.69999999999982</v>
      </c>
      <c r="J76" s="19"/>
      <c r="L76">
        <v>6</v>
      </c>
      <c r="M76">
        <v>2</v>
      </c>
      <c r="N76" s="8">
        <f t="shared" si="20"/>
        <v>9.8479166666666629</v>
      </c>
    </row>
    <row r="77" spans="1:14" ht="14.45" x14ac:dyDescent="0.3">
      <c r="A77" s="9" t="s">
        <v>9</v>
      </c>
      <c r="B77" s="23">
        <v>2541</v>
      </c>
      <c r="C77" s="7">
        <f t="shared" si="14"/>
        <v>1778.7</v>
      </c>
      <c r="D77" s="7">
        <f t="shared" si="15"/>
        <v>148.22499999999999</v>
      </c>
      <c r="E77" s="7">
        <f t="shared" si="16"/>
        <v>1778.6999999999998</v>
      </c>
      <c r="F77" s="28">
        <f>'ORIGEN MUJER'!AQ13</f>
        <v>1368</v>
      </c>
      <c r="G77" s="7">
        <f t="shared" si="17"/>
        <v>114</v>
      </c>
      <c r="H77" s="6">
        <f t="shared" si="18"/>
        <v>410.69999999999982</v>
      </c>
      <c r="I77" s="6">
        <f t="shared" si="19"/>
        <v>410.69999999999982</v>
      </c>
      <c r="J77" s="19"/>
      <c r="L77">
        <v>4</v>
      </c>
      <c r="M77">
        <v>1</v>
      </c>
      <c r="N77" s="8">
        <f t="shared" si="20"/>
        <v>12.834374999999994</v>
      </c>
    </row>
    <row r="78" spans="1:14" ht="14.45" x14ac:dyDescent="0.3">
      <c r="A78" s="9" t="s">
        <v>10</v>
      </c>
      <c r="B78" s="23">
        <v>7962</v>
      </c>
      <c r="C78" s="7">
        <f t="shared" si="14"/>
        <v>5573.4</v>
      </c>
      <c r="D78" s="7">
        <f t="shared" si="15"/>
        <v>464.45</v>
      </c>
      <c r="E78" s="7">
        <f t="shared" si="16"/>
        <v>5573.4</v>
      </c>
      <c r="F78" s="28">
        <f>'ORIGEN MUJER'!AQ14</f>
        <v>4210</v>
      </c>
      <c r="G78" s="7">
        <f t="shared" si="17"/>
        <v>350.83333333333331</v>
      </c>
      <c r="H78" s="6">
        <f t="shared" si="18"/>
        <v>1363.3999999999996</v>
      </c>
      <c r="I78" s="6">
        <f t="shared" si="19"/>
        <v>1363.3999999999996</v>
      </c>
      <c r="J78" s="19"/>
      <c r="L78">
        <v>10</v>
      </c>
      <c r="M78">
        <v>4</v>
      </c>
      <c r="N78" s="8">
        <f t="shared" si="20"/>
        <v>17.042499999999997</v>
      </c>
    </row>
    <row r="79" spans="1:14" ht="14.45" x14ac:dyDescent="0.3">
      <c r="A79" s="9" t="s">
        <v>11</v>
      </c>
      <c r="B79" s="23">
        <v>4014</v>
      </c>
      <c r="C79" s="7">
        <f t="shared" si="14"/>
        <v>2809.8</v>
      </c>
      <c r="D79" s="7">
        <f t="shared" si="15"/>
        <v>234.15</v>
      </c>
      <c r="E79" s="7">
        <f t="shared" si="16"/>
        <v>2809.8</v>
      </c>
      <c r="F79" s="28">
        <f>'ORIGEN MUJER'!AQ15</f>
        <v>2556</v>
      </c>
      <c r="G79" s="7">
        <f t="shared" si="17"/>
        <v>213</v>
      </c>
      <c r="H79" s="6">
        <f t="shared" si="18"/>
        <v>253.80000000000018</v>
      </c>
      <c r="I79" s="6">
        <f t="shared" si="19"/>
        <v>253.80000000000018</v>
      </c>
      <c r="J79" s="19"/>
      <c r="L79">
        <v>5</v>
      </c>
      <c r="M79">
        <v>2</v>
      </c>
      <c r="N79" s="8">
        <f t="shared" si="20"/>
        <v>6.3450000000000042</v>
      </c>
    </row>
    <row r="80" spans="1:14" ht="14.45" x14ac:dyDescent="0.3">
      <c r="A80" s="9" t="s">
        <v>12</v>
      </c>
      <c r="B80" s="23">
        <v>2071</v>
      </c>
      <c r="C80" s="7">
        <f t="shared" si="14"/>
        <v>1449.7</v>
      </c>
      <c r="D80" s="7">
        <f t="shared" si="15"/>
        <v>120.80833333333334</v>
      </c>
      <c r="E80" s="7">
        <f t="shared" si="16"/>
        <v>1449.7</v>
      </c>
      <c r="F80" s="28">
        <f>'ORIGEN MUJER'!AQ16</f>
        <v>772</v>
      </c>
      <c r="G80" s="7">
        <f t="shared" si="17"/>
        <v>64.333333333333329</v>
      </c>
      <c r="H80" s="6">
        <f t="shared" si="18"/>
        <v>677.7</v>
      </c>
      <c r="I80" s="6">
        <f t="shared" si="19"/>
        <v>677.7</v>
      </c>
      <c r="J80" s="19"/>
      <c r="L80">
        <v>2</v>
      </c>
      <c r="M80">
        <v>1</v>
      </c>
      <c r="N80" s="8">
        <f t="shared" si="20"/>
        <v>42.356250000000003</v>
      </c>
    </row>
    <row r="81" spans="1:14" ht="14.45" x14ac:dyDescent="0.3">
      <c r="A81" s="9" t="s">
        <v>13</v>
      </c>
      <c r="B81" s="23">
        <v>1874</v>
      </c>
      <c r="C81" s="7">
        <f t="shared" si="14"/>
        <v>1311.8</v>
      </c>
      <c r="D81" s="7">
        <f t="shared" si="15"/>
        <v>109.31666666666666</v>
      </c>
      <c r="E81" s="7">
        <f t="shared" si="16"/>
        <v>1311.8</v>
      </c>
      <c r="F81" s="28">
        <f>'ORIGEN MUJER'!AQ17</f>
        <v>900</v>
      </c>
      <c r="G81" s="7">
        <f t="shared" si="17"/>
        <v>75</v>
      </c>
      <c r="H81" s="6">
        <f t="shared" si="18"/>
        <v>411.79999999999995</v>
      </c>
      <c r="I81" s="6">
        <f t="shared" si="19"/>
        <v>411.79999999999995</v>
      </c>
      <c r="J81" s="19"/>
      <c r="L81">
        <v>2</v>
      </c>
      <c r="M81">
        <v>1</v>
      </c>
      <c r="N81" s="8">
        <f t="shared" si="20"/>
        <v>25.737499999999997</v>
      </c>
    </row>
    <row r="82" spans="1:14" ht="14.45" x14ac:dyDescent="0.3">
      <c r="A82" s="9" t="s">
        <v>14</v>
      </c>
      <c r="B82" s="23">
        <v>855</v>
      </c>
      <c r="C82" s="7">
        <f t="shared" si="14"/>
        <v>598.5</v>
      </c>
      <c r="D82" s="7">
        <f t="shared" si="15"/>
        <v>49.875</v>
      </c>
      <c r="E82" s="7">
        <f t="shared" si="16"/>
        <v>598.5</v>
      </c>
      <c r="F82" s="28">
        <f>'ORIGEN MUJER'!AQ18</f>
        <v>501</v>
      </c>
      <c r="G82" s="7">
        <f t="shared" si="17"/>
        <v>41.75</v>
      </c>
      <c r="H82" s="6">
        <f t="shared" si="18"/>
        <v>97.5</v>
      </c>
      <c r="I82" s="6">
        <f t="shared" si="19"/>
        <v>97.5</v>
      </c>
      <c r="J82" s="19"/>
      <c r="L82">
        <v>1</v>
      </c>
      <c r="M82">
        <v>1</v>
      </c>
      <c r="N82" s="8">
        <f t="shared" si="20"/>
        <v>12.1875</v>
      </c>
    </row>
    <row r="83" spans="1:14" ht="14.45" x14ac:dyDescent="0.3">
      <c r="A83" s="9" t="s">
        <v>15</v>
      </c>
      <c r="B83" s="23">
        <v>651</v>
      </c>
      <c r="C83" s="7">
        <f t="shared" si="14"/>
        <v>455.7</v>
      </c>
      <c r="D83" s="7">
        <f t="shared" si="15"/>
        <v>37.975000000000001</v>
      </c>
      <c r="E83" s="7">
        <f t="shared" si="16"/>
        <v>455.70000000000005</v>
      </c>
      <c r="F83" s="28">
        <f>'ORIGEN MUJER'!AQ19</f>
        <v>342</v>
      </c>
      <c r="G83" s="7">
        <f t="shared" si="17"/>
        <v>28.5</v>
      </c>
      <c r="H83" s="6">
        <f t="shared" si="18"/>
        <v>113.70000000000005</v>
      </c>
      <c r="I83" s="6">
        <f t="shared" si="19"/>
        <v>113.70000000000005</v>
      </c>
      <c r="J83" s="19"/>
      <c r="L83">
        <v>1</v>
      </c>
      <c r="M83">
        <v>1</v>
      </c>
      <c r="N83" s="8">
        <f t="shared" si="20"/>
        <v>14.212500000000006</v>
      </c>
    </row>
    <row r="84" spans="1:14" ht="14.45" x14ac:dyDescent="0.3">
      <c r="A84" s="9" t="s">
        <v>16</v>
      </c>
      <c r="B84" s="23">
        <v>673</v>
      </c>
      <c r="C84" s="7">
        <f t="shared" si="14"/>
        <v>471.1</v>
      </c>
      <c r="D84" s="7">
        <f t="shared" si="15"/>
        <v>39.258333333333333</v>
      </c>
      <c r="E84" s="7">
        <f t="shared" si="16"/>
        <v>471.1</v>
      </c>
      <c r="F84" s="28">
        <f>'ORIGEN MUJER'!AQ20</f>
        <v>531</v>
      </c>
      <c r="G84" s="7">
        <f t="shared" si="17"/>
        <v>44.25</v>
      </c>
      <c r="H84" s="6">
        <f t="shared" si="18"/>
        <v>-59.899999999999977</v>
      </c>
      <c r="I84" s="6">
        <f t="shared" si="19"/>
        <v>-59.899999999999977</v>
      </c>
      <c r="J84" s="19"/>
      <c r="L84">
        <v>1</v>
      </c>
      <c r="M84">
        <v>1</v>
      </c>
      <c r="N84" s="8">
        <f t="shared" si="20"/>
        <v>-7.4874999999999972</v>
      </c>
    </row>
    <row r="85" spans="1:14" ht="14.45" x14ac:dyDescent="0.3">
      <c r="A85" s="9" t="s">
        <v>17</v>
      </c>
      <c r="B85" s="23">
        <v>1657</v>
      </c>
      <c r="C85" s="7">
        <f t="shared" si="14"/>
        <v>1159.9000000000001</v>
      </c>
      <c r="D85" s="7">
        <f t="shared" si="15"/>
        <v>96.658333333333346</v>
      </c>
      <c r="E85" s="7">
        <f t="shared" si="16"/>
        <v>1159.9000000000001</v>
      </c>
      <c r="F85" s="28">
        <f>'ORIGEN MUJER'!AQ21</f>
        <v>1120</v>
      </c>
      <c r="G85" s="7">
        <f t="shared" si="17"/>
        <v>93.333333333333329</v>
      </c>
      <c r="H85" s="6">
        <f t="shared" si="18"/>
        <v>39.900000000000091</v>
      </c>
      <c r="I85" s="6">
        <f t="shared" si="19"/>
        <v>39.900000000000091</v>
      </c>
      <c r="J85" s="19"/>
      <c r="L85">
        <v>2</v>
      </c>
      <c r="M85">
        <v>1</v>
      </c>
      <c r="N85" s="8">
        <f t="shared" si="20"/>
        <v>2.4937500000000057</v>
      </c>
    </row>
    <row r="86" spans="1:14" ht="14.45" x14ac:dyDescent="0.3">
      <c r="A86" s="9" t="s">
        <v>18</v>
      </c>
      <c r="B86" s="23">
        <v>3539</v>
      </c>
      <c r="C86" s="7">
        <f t="shared" si="14"/>
        <v>2477.3000000000002</v>
      </c>
      <c r="D86" s="7">
        <f t="shared" si="15"/>
        <v>206.44166666666669</v>
      </c>
      <c r="E86" s="7">
        <f t="shared" si="16"/>
        <v>2477.3000000000002</v>
      </c>
      <c r="F86" s="28">
        <f>'ORIGEN MUJER'!AQ22</f>
        <v>2506</v>
      </c>
      <c r="G86" s="7">
        <f t="shared" si="17"/>
        <v>208.83333333333334</v>
      </c>
      <c r="H86" s="6">
        <f t="shared" si="18"/>
        <v>-28.699999999999818</v>
      </c>
      <c r="I86" s="6">
        <f t="shared" si="19"/>
        <v>-28.699999999999818</v>
      </c>
      <c r="J86" s="19"/>
      <c r="L86">
        <v>4</v>
      </c>
      <c r="M86">
        <v>2</v>
      </c>
      <c r="N86" s="8">
        <f t="shared" si="20"/>
        <v>-0.89687499999999432</v>
      </c>
    </row>
    <row r="87" spans="1:14" ht="14.45" x14ac:dyDescent="0.3">
      <c r="A87" s="9" t="s">
        <v>19</v>
      </c>
      <c r="B87" s="23">
        <v>3566</v>
      </c>
      <c r="C87" s="7">
        <f t="shared" si="14"/>
        <v>2496.1999999999998</v>
      </c>
      <c r="D87" s="7">
        <f t="shared" si="15"/>
        <v>208.01666666666665</v>
      </c>
      <c r="E87" s="7">
        <f t="shared" si="16"/>
        <v>2496.1999999999998</v>
      </c>
      <c r="F87" s="28">
        <f>'ORIGEN MUJER'!AQ23</f>
        <v>1942</v>
      </c>
      <c r="G87" s="7">
        <f t="shared" si="17"/>
        <v>161.83333333333334</v>
      </c>
      <c r="H87" s="6">
        <f t="shared" si="18"/>
        <v>554.19999999999982</v>
      </c>
      <c r="I87" s="6">
        <f t="shared" si="19"/>
        <v>554.19999999999982</v>
      </c>
      <c r="J87" s="19"/>
      <c r="L87">
        <v>3</v>
      </c>
      <c r="M87">
        <v>1</v>
      </c>
      <c r="N87" s="8">
        <f t="shared" si="20"/>
        <v>23.091666666666658</v>
      </c>
    </row>
    <row r="88" spans="1:14" ht="14.45" x14ac:dyDescent="0.3">
      <c r="A88" s="9" t="s">
        <v>20</v>
      </c>
      <c r="B88" s="23">
        <v>2333</v>
      </c>
      <c r="C88" s="7">
        <f t="shared" si="14"/>
        <v>1633.1</v>
      </c>
      <c r="D88" s="7">
        <f t="shared" si="15"/>
        <v>136.09166666666667</v>
      </c>
      <c r="E88" s="7">
        <f t="shared" si="16"/>
        <v>1633.1</v>
      </c>
      <c r="F88" s="28">
        <f>'ORIGEN MUJER'!AQ24</f>
        <v>1223</v>
      </c>
      <c r="G88" s="7">
        <f t="shared" si="17"/>
        <v>101.91666666666667</v>
      </c>
      <c r="H88" s="6">
        <f t="shared" si="18"/>
        <v>410.09999999999991</v>
      </c>
      <c r="I88" s="6">
        <f t="shared" si="19"/>
        <v>410.09999999999991</v>
      </c>
      <c r="J88" s="19"/>
      <c r="L88">
        <v>2</v>
      </c>
      <c r="M88">
        <v>1</v>
      </c>
      <c r="N88" s="8">
        <f t="shared" si="20"/>
        <v>25.631249999999994</v>
      </c>
    </row>
    <row r="89" spans="1:14" ht="14.45" x14ac:dyDescent="0.3">
      <c r="A89" s="9" t="s">
        <v>21</v>
      </c>
      <c r="B89" s="23">
        <v>18058</v>
      </c>
      <c r="C89" s="7">
        <f t="shared" si="14"/>
        <v>12640.6</v>
      </c>
      <c r="D89" s="7">
        <f t="shared" si="15"/>
        <v>1053.3833333333334</v>
      </c>
      <c r="E89" s="7">
        <f t="shared" si="16"/>
        <v>12640.600000000002</v>
      </c>
      <c r="F89" s="28">
        <f>'ORIGEN MUJER'!AQ25</f>
        <v>6020</v>
      </c>
      <c r="G89" s="7">
        <f t="shared" si="17"/>
        <v>501.66666666666669</v>
      </c>
      <c r="H89" s="6">
        <f t="shared" si="18"/>
        <v>6620.6000000000022</v>
      </c>
      <c r="I89" s="6">
        <f t="shared" si="19"/>
        <v>6620.6000000000022</v>
      </c>
      <c r="J89" s="19"/>
      <c r="L89">
        <v>10</v>
      </c>
      <c r="M89">
        <v>10</v>
      </c>
      <c r="N89" s="8">
        <f t="shared" si="20"/>
        <v>82.757500000000022</v>
      </c>
    </row>
    <row r="90" spans="1:14" ht="14.45" x14ac:dyDescent="0.3">
      <c r="A90" s="9" t="s">
        <v>22</v>
      </c>
      <c r="B90" s="23">
        <v>16358</v>
      </c>
      <c r="C90" s="7">
        <f t="shared" si="14"/>
        <v>11450.6</v>
      </c>
      <c r="D90" s="7">
        <f t="shared" si="15"/>
        <v>954.2166666666667</v>
      </c>
      <c r="E90" s="7">
        <f t="shared" si="16"/>
        <v>11450.6</v>
      </c>
      <c r="F90" s="28">
        <f>'ORIGEN MUJER'!AQ26</f>
        <v>3976</v>
      </c>
      <c r="G90" s="7">
        <f t="shared" si="17"/>
        <v>331.33333333333331</v>
      </c>
      <c r="H90" s="6">
        <f t="shared" si="18"/>
        <v>7474.6</v>
      </c>
      <c r="I90" s="6">
        <f t="shared" si="19"/>
        <v>7474.6</v>
      </c>
      <c r="J90" s="19"/>
      <c r="L90">
        <v>10</v>
      </c>
      <c r="M90">
        <v>10</v>
      </c>
      <c r="N90" s="8">
        <f t="shared" si="20"/>
        <v>93.432500000000005</v>
      </c>
    </row>
    <row r="91" spans="1:14" ht="14.45" x14ac:dyDescent="0.3">
      <c r="A91" s="9" t="s">
        <v>23</v>
      </c>
      <c r="B91" s="23">
        <v>3168</v>
      </c>
      <c r="C91" s="7">
        <f t="shared" si="14"/>
        <v>2217.6</v>
      </c>
      <c r="D91" s="7">
        <f t="shared" si="15"/>
        <v>184.79999999999998</v>
      </c>
      <c r="E91" s="7">
        <f t="shared" si="16"/>
        <v>2217.6</v>
      </c>
      <c r="F91" s="28">
        <f>'ORIGEN MUJER'!AQ27</f>
        <v>1531</v>
      </c>
      <c r="G91" s="7">
        <f t="shared" si="17"/>
        <v>127.58333333333333</v>
      </c>
      <c r="H91" s="6">
        <f t="shared" si="18"/>
        <v>686.59999999999991</v>
      </c>
      <c r="I91" s="6">
        <f t="shared" si="19"/>
        <v>686.59999999999991</v>
      </c>
      <c r="J91" s="19"/>
      <c r="L91">
        <v>3</v>
      </c>
      <c r="M91">
        <v>2</v>
      </c>
      <c r="N91" s="8">
        <f t="shared" si="20"/>
        <v>28.608333333333331</v>
      </c>
    </row>
    <row r="92" spans="1:14" ht="14.45" x14ac:dyDescent="0.3">
      <c r="A92" s="9" t="s">
        <v>24</v>
      </c>
      <c r="B92" s="23">
        <v>2993</v>
      </c>
      <c r="C92" s="7">
        <f t="shared" si="14"/>
        <v>2095.1</v>
      </c>
      <c r="D92" s="7">
        <f t="shared" si="15"/>
        <v>174.59166666666667</v>
      </c>
      <c r="E92" s="7">
        <f t="shared" si="16"/>
        <v>2095.1</v>
      </c>
      <c r="F92" s="28">
        <f>'ORIGEN MUJER'!AQ28</f>
        <v>1178</v>
      </c>
      <c r="G92" s="7">
        <f t="shared" si="17"/>
        <v>98.166666666666671</v>
      </c>
      <c r="H92" s="6">
        <f t="shared" si="18"/>
        <v>917.09999999999991</v>
      </c>
      <c r="I92" s="6">
        <f t="shared" si="19"/>
        <v>917.09999999999991</v>
      </c>
      <c r="J92" s="19"/>
      <c r="L92">
        <v>2</v>
      </c>
      <c r="M92">
        <v>2</v>
      </c>
      <c r="N92" s="8">
        <f t="shared" si="20"/>
        <v>57.318749999999994</v>
      </c>
    </row>
    <row r="93" spans="1:14" ht="14.45" x14ac:dyDescent="0.3">
      <c r="A93" s="9" t="s">
        <v>25</v>
      </c>
      <c r="B93" s="23">
        <v>1542</v>
      </c>
      <c r="C93" s="7">
        <f t="shared" si="14"/>
        <v>1079.4000000000001</v>
      </c>
      <c r="D93" s="7">
        <f t="shared" si="15"/>
        <v>89.95</v>
      </c>
      <c r="E93" s="7">
        <f t="shared" si="16"/>
        <v>1079.4000000000001</v>
      </c>
      <c r="F93" s="28">
        <f>'ORIGEN MUJER'!AQ29</f>
        <v>1063</v>
      </c>
      <c r="G93" s="7">
        <f t="shared" si="17"/>
        <v>88.583333333333329</v>
      </c>
      <c r="H93" s="6">
        <f t="shared" si="18"/>
        <v>16.400000000000091</v>
      </c>
      <c r="I93" s="6">
        <f t="shared" si="19"/>
        <v>16.400000000000091</v>
      </c>
      <c r="J93" s="19"/>
      <c r="L93">
        <v>4</v>
      </c>
      <c r="M93">
        <v>2</v>
      </c>
      <c r="N93" s="8">
        <f t="shared" si="20"/>
        <v>0.51250000000000284</v>
      </c>
    </row>
    <row r="94" spans="1:14" ht="14.45" x14ac:dyDescent="0.3">
      <c r="A94" s="9" t="s">
        <v>26</v>
      </c>
      <c r="B94" s="23">
        <v>7866</v>
      </c>
      <c r="C94" s="7">
        <f t="shared" si="14"/>
        <v>5506.2</v>
      </c>
      <c r="D94" s="7">
        <f t="shared" si="15"/>
        <v>458.84999999999997</v>
      </c>
      <c r="E94" s="7">
        <f t="shared" si="16"/>
        <v>5506.2</v>
      </c>
      <c r="F94" s="28">
        <f>'ORIGEN MUJER'!AQ30</f>
        <v>4964</v>
      </c>
      <c r="G94" s="7">
        <f t="shared" si="17"/>
        <v>413.66666666666669</v>
      </c>
      <c r="H94" s="6">
        <f t="shared" si="18"/>
        <v>542.19999999999982</v>
      </c>
      <c r="I94" s="6">
        <f t="shared" si="19"/>
        <v>542.19999999999982</v>
      </c>
      <c r="J94" s="19"/>
      <c r="L94">
        <v>6</v>
      </c>
      <c r="M94">
        <v>4</v>
      </c>
      <c r="N94" s="8">
        <f t="shared" si="20"/>
        <v>11.295833333333329</v>
      </c>
    </row>
    <row r="95" spans="1:14" ht="14.45" x14ac:dyDescent="0.3">
      <c r="A95" s="9" t="s">
        <v>27</v>
      </c>
      <c r="B95" s="23">
        <v>2356</v>
      </c>
      <c r="C95" s="7">
        <f t="shared" si="14"/>
        <v>1649.2</v>
      </c>
      <c r="D95" s="7">
        <f t="shared" si="15"/>
        <v>137.43333333333334</v>
      </c>
      <c r="E95" s="7">
        <f t="shared" si="16"/>
        <v>1649.2</v>
      </c>
      <c r="F95" s="28">
        <f>'ORIGEN MUJER'!AQ31</f>
        <v>632</v>
      </c>
      <c r="G95" s="7">
        <f t="shared" si="17"/>
        <v>52.666666666666664</v>
      </c>
      <c r="H95" s="6">
        <f t="shared" si="18"/>
        <v>1017.2</v>
      </c>
      <c r="I95" s="6">
        <f t="shared" si="19"/>
        <v>1017.2</v>
      </c>
      <c r="J95" s="19"/>
      <c r="L95">
        <v>2</v>
      </c>
      <c r="M95">
        <v>1</v>
      </c>
      <c r="N95" s="8">
        <f t="shared" si="20"/>
        <v>63.575000000000003</v>
      </c>
    </row>
    <row r="96" spans="1:14" ht="14.45" x14ac:dyDescent="0.3">
      <c r="A96" s="9" t="s">
        <v>28</v>
      </c>
      <c r="B96" s="23">
        <v>168</v>
      </c>
      <c r="C96" s="7">
        <f t="shared" si="14"/>
        <v>117.6</v>
      </c>
      <c r="D96" s="7">
        <f t="shared" si="15"/>
        <v>9.7999999999999989</v>
      </c>
      <c r="E96" s="7">
        <f t="shared" si="16"/>
        <v>117.6</v>
      </c>
      <c r="F96" s="28">
        <f>'ORIGEN MUJER'!AQ32</f>
        <v>121</v>
      </c>
      <c r="G96" s="7">
        <f t="shared" si="17"/>
        <v>10.083333333333334</v>
      </c>
      <c r="H96" s="6">
        <f t="shared" si="18"/>
        <v>-3.4000000000000057</v>
      </c>
      <c r="I96" s="6">
        <f t="shared" si="19"/>
        <v>-3.4000000000000057</v>
      </c>
      <c r="J96" s="19"/>
      <c r="L96">
        <v>1</v>
      </c>
      <c r="M96">
        <v>1</v>
      </c>
      <c r="N96" s="8">
        <f t="shared" si="20"/>
        <v>-0.42500000000000071</v>
      </c>
    </row>
    <row r="97" spans="1:14" ht="14.45" x14ac:dyDescent="0.3">
      <c r="A97" s="9" t="s">
        <v>30</v>
      </c>
      <c r="B97" s="23">
        <v>169929</v>
      </c>
      <c r="C97" s="7">
        <f t="shared" si="14"/>
        <v>118950.3</v>
      </c>
      <c r="D97" s="7">
        <f t="shared" si="15"/>
        <v>9912.5249999999996</v>
      </c>
      <c r="E97" s="7">
        <f t="shared" si="16"/>
        <v>118950.29999999999</v>
      </c>
      <c r="F97" s="28">
        <f>'ORIGEN MUJER'!AQ33</f>
        <v>91752</v>
      </c>
      <c r="G97" s="7">
        <f t="shared" si="17"/>
        <v>7646</v>
      </c>
      <c r="H97" s="6">
        <f t="shared" si="18"/>
        <v>27198.299999999988</v>
      </c>
      <c r="I97" s="6">
        <f t="shared" si="19"/>
        <v>27198.299999999988</v>
      </c>
      <c r="J97" s="19"/>
      <c r="L97">
        <v>150</v>
      </c>
      <c r="M97">
        <v>68</v>
      </c>
      <c r="N97" s="8">
        <f t="shared" si="20"/>
        <v>22.66524999999999</v>
      </c>
    </row>
    <row r="100" spans="1:14" ht="14.45" x14ac:dyDescent="0.3">
      <c r="A100" s="11" t="s">
        <v>42</v>
      </c>
    </row>
    <row r="102" spans="1:14" ht="72" x14ac:dyDescent="0.3">
      <c r="A102" s="3" t="s">
        <v>29</v>
      </c>
      <c r="B102" s="3" t="s">
        <v>3</v>
      </c>
      <c r="C102" s="4" t="s">
        <v>59</v>
      </c>
      <c r="D102" s="3" t="s">
        <v>31</v>
      </c>
      <c r="E102" s="4" t="s">
        <v>69</v>
      </c>
      <c r="F102" s="4" t="s">
        <v>68</v>
      </c>
      <c r="G102" s="4" t="s">
        <v>61</v>
      </c>
      <c r="H102" s="3" t="s">
        <v>32</v>
      </c>
      <c r="I102" s="4" t="s">
        <v>66</v>
      </c>
      <c r="J102" s="15"/>
      <c r="L102" s="4" t="s">
        <v>51</v>
      </c>
      <c r="M102" s="4" t="s">
        <v>54</v>
      </c>
      <c r="N102" s="4" t="s">
        <v>53</v>
      </c>
    </row>
    <row r="103" spans="1:14" ht="14.45" x14ac:dyDescent="0.3">
      <c r="A103" s="9" t="s">
        <v>4</v>
      </c>
      <c r="B103" s="23">
        <v>18566</v>
      </c>
      <c r="C103" s="7">
        <f>20*B103/100</f>
        <v>3713.2</v>
      </c>
      <c r="D103" s="7">
        <f>C103/12</f>
        <v>309.43333333333334</v>
      </c>
      <c r="E103" s="7">
        <f>D103*$E$4</f>
        <v>3713.2</v>
      </c>
      <c r="F103" s="28">
        <f>'ORIGEN MUJER'!AU8</f>
        <v>3799</v>
      </c>
      <c r="G103" s="7">
        <f>F103/$E$4</f>
        <v>316.58333333333331</v>
      </c>
      <c r="H103" s="6">
        <f>E103-F103</f>
        <v>-85.800000000000182</v>
      </c>
      <c r="I103" s="6">
        <f>H103+(D103*$H$4)</f>
        <v>-85.800000000000182</v>
      </c>
      <c r="J103" s="19"/>
      <c r="L103">
        <v>32</v>
      </c>
      <c r="M103">
        <v>8</v>
      </c>
      <c r="N103" s="8">
        <f>(I103/M103)/8</f>
        <v>-1.3406250000000028</v>
      </c>
    </row>
    <row r="104" spans="1:14" ht="14.45" x14ac:dyDescent="0.3">
      <c r="A104" s="9" t="s">
        <v>5</v>
      </c>
      <c r="B104" s="23">
        <v>5991</v>
      </c>
      <c r="C104" s="7">
        <f t="shared" ref="C104:C128" si="21">20*B104/100</f>
        <v>1198.2</v>
      </c>
      <c r="D104" s="7">
        <f t="shared" ref="D104:D128" si="22">C104/12</f>
        <v>99.850000000000009</v>
      </c>
      <c r="E104" s="7">
        <f t="shared" ref="E104:E128" si="23">D104*$E$4</f>
        <v>1198.2</v>
      </c>
      <c r="F104" s="28">
        <f>'ORIGEN MUJER'!AU9</f>
        <v>1257</v>
      </c>
      <c r="G104" s="7">
        <f t="shared" ref="G104:G128" si="24">F104/$E$4</f>
        <v>104.75</v>
      </c>
      <c r="H104" s="6">
        <f t="shared" ref="H104:H128" si="25">E104-F104</f>
        <v>-58.799999999999955</v>
      </c>
      <c r="I104" s="6">
        <f t="shared" ref="I104:I128" si="26">H104+(D104*$H$4)</f>
        <v>-58.799999999999955</v>
      </c>
      <c r="J104" s="19"/>
      <c r="L104">
        <v>14</v>
      </c>
      <c r="M104">
        <v>4</v>
      </c>
      <c r="N104" s="8">
        <f t="shared" ref="N104:N128" si="27">(I104/L104)/8</f>
        <v>-0.52499999999999958</v>
      </c>
    </row>
    <row r="105" spans="1:14" ht="14.45" x14ac:dyDescent="0.3">
      <c r="A105" s="9" t="s">
        <v>6</v>
      </c>
      <c r="B105" s="23">
        <v>8169</v>
      </c>
      <c r="C105" s="7">
        <f t="shared" si="21"/>
        <v>1633.8</v>
      </c>
      <c r="D105" s="7">
        <f t="shared" si="22"/>
        <v>136.15</v>
      </c>
      <c r="E105" s="7">
        <f t="shared" si="23"/>
        <v>1633.8000000000002</v>
      </c>
      <c r="F105" s="28">
        <f>'ORIGEN MUJER'!AU10</f>
        <v>1395</v>
      </c>
      <c r="G105" s="7">
        <f t="shared" si="24"/>
        <v>116.25</v>
      </c>
      <c r="H105" s="6">
        <f t="shared" si="25"/>
        <v>238.80000000000018</v>
      </c>
      <c r="I105" s="6">
        <f t="shared" si="26"/>
        <v>238.80000000000018</v>
      </c>
      <c r="J105" s="19"/>
      <c r="L105">
        <v>20</v>
      </c>
      <c r="M105">
        <v>4</v>
      </c>
      <c r="N105" s="8">
        <f t="shared" si="27"/>
        <v>1.492500000000001</v>
      </c>
    </row>
    <row r="106" spans="1:14" ht="14.45" x14ac:dyDescent="0.3">
      <c r="A106" s="9" t="s">
        <v>7</v>
      </c>
      <c r="B106" s="23">
        <v>555</v>
      </c>
      <c r="C106" s="7">
        <f t="shared" si="21"/>
        <v>111</v>
      </c>
      <c r="D106" s="7">
        <f t="shared" si="22"/>
        <v>9.25</v>
      </c>
      <c r="E106" s="7">
        <f t="shared" si="23"/>
        <v>111</v>
      </c>
      <c r="F106" s="28">
        <f>'ORIGEN MUJER'!AU11</f>
        <v>89</v>
      </c>
      <c r="G106" s="7">
        <f t="shared" si="24"/>
        <v>7.416666666666667</v>
      </c>
      <c r="H106" s="6">
        <f t="shared" si="25"/>
        <v>22</v>
      </c>
      <c r="I106" s="6">
        <f t="shared" si="26"/>
        <v>22</v>
      </c>
      <c r="J106" s="19"/>
      <c r="L106">
        <v>3</v>
      </c>
      <c r="M106">
        <v>1</v>
      </c>
      <c r="N106" s="8">
        <f t="shared" si="27"/>
        <v>0.91666666666666663</v>
      </c>
    </row>
    <row r="107" spans="1:14" ht="14.45" x14ac:dyDescent="0.3">
      <c r="A107" s="9" t="s">
        <v>8</v>
      </c>
      <c r="B107" s="23">
        <v>2218</v>
      </c>
      <c r="C107" s="7">
        <f t="shared" si="21"/>
        <v>443.6</v>
      </c>
      <c r="D107" s="7">
        <f t="shared" si="22"/>
        <v>36.966666666666669</v>
      </c>
      <c r="E107" s="7">
        <f t="shared" si="23"/>
        <v>443.6</v>
      </c>
      <c r="F107" s="28">
        <f>'ORIGEN MUJER'!AU12</f>
        <v>407</v>
      </c>
      <c r="G107" s="7">
        <f t="shared" si="24"/>
        <v>33.916666666666664</v>
      </c>
      <c r="H107" s="6">
        <f t="shared" si="25"/>
        <v>36.600000000000023</v>
      </c>
      <c r="I107" s="6">
        <f t="shared" si="26"/>
        <v>36.600000000000023</v>
      </c>
      <c r="J107" s="19"/>
      <c r="L107">
        <v>6</v>
      </c>
      <c r="M107">
        <v>2</v>
      </c>
      <c r="N107" s="8">
        <f t="shared" si="27"/>
        <v>0.76250000000000051</v>
      </c>
    </row>
    <row r="108" spans="1:14" ht="14.45" x14ac:dyDescent="0.3">
      <c r="A108" s="9" t="s">
        <v>9</v>
      </c>
      <c r="B108" s="23">
        <v>1087</v>
      </c>
      <c r="C108" s="7">
        <f t="shared" si="21"/>
        <v>217.4</v>
      </c>
      <c r="D108" s="7">
        <f t="shared" si="22"/>
        <v>18.116666666666667</v>
      </c>
      <c r="E108" s="7">
        <f t="shared" si="23"/>
        <v>217.4</v>
      </c>
      <c r="F108" s="28">
        <f>'ORIGEN MUJER'!AU13</f>
        <v>243</v>
      </c>
      <c r="G108" s="7">
        <f t="shared" si="24"/>
        <v>20.25</v>
      </c>
      <c r="H108" s="6">
        <f t="shared" si="25"/>
        <v>-25.599999999999994</v>
      </c>
      <c r="I108" s="6">
        <f t="shared" si="26"/>
        <v>-25.599999999999994</v>
      </c>
      <c r="J108" s="19"/>
      <c r="L108">
        <v>4</v>
      </c>
      <c r="M108">
        <v>1</v>
      </c>
      <c r="N108" s="8">
        <f t="shared" si="27"/>
        <v>-0.79999999999999982</v>
      </c>
    </row>
    <row r="109" spans="1:14" ht="14.45" x14ac:dyDescent="0.3">
      <c r="A109" s="9" t="s">
        <v>10</v>
      </c>
      <c r="B109" s="23">
        <v>3784</v>
      </c>
      <c r="C109" s="7">
        <f t="shared" si="21"/>
        <v>756.8</v>
      </c>
      <c r="D109" s="7">
        <f t="shared" si="22"/>
        <v>63.066666666666663</v>
      </c>
      <c r="E109" s="7">
        <f t="shared" si="23"/>
        <v>756.8</v>
      </c>
      <c r="F109" s="28">
        <f>'ORIGEN MUJER'!AU14</f>
        <v>975</v>
      </c>
      <c r="G109" s="7">
        <f t="shared" si="24"/>
        <v>81.25</v>
      </c>
      <c r="H109" s="6">
        <f t="shared" si="25"/>
        <v>-218.20000000000005</v>
      </c>
      <c r="I109" s="6">
        <f t="shared" si="26"/>
        <v>-218.20000000000005</v>
      </c>
      <c r="J109" s="19"/>
      <c r="L109">
        <v>10</v>
      </c>
      <c r="M109">
        <v>4</v>
      </c>
      <c r="N109" s="8">
        <f t="shared" si="27"/>
        <v>-2.7275000000000005</v>
      </c>
    </row>
    <row r="110" spans="1:14" ht="14.45" x14ac:dyDescent="0.3">
      <c r="A110" s="9" t="s">
        <v>11</v>
      </c>
      <c r="B110" s="23">
        <v>1767</v>
      </c>
      <c r="C110" s="7">
        <f t="shared" si="21"/>
        <v>353.4</v>
      </c>
      <c r="D110" s="7">
        <f t="shared" si="22"/>
        <v>29.45</v>
      </c>
      <c r="E110" s="7">
        <f t="shared" si="23"/>
        <v>353.4</v>
      </c>
      <c r="F110" s="28">
        <f>'ORIGEN MUJER'!AU15</f>
        <v>365</v>
      </c>
      <c r="G110" s="7">
        <f t="shared" si="24"/>
        <v>30.416666666666668</v>
      </c>
      <c r="H110" s="6">
        <f t="shared" si="25"/>
        <v>-11.600000000000023</v>
      </c>
      <c r="I110" s="6">
        <f t="shared" si="26"/>
        <v>-11.600000000000023</v>
      </c>
      <c r="J110" s="19"/>
      <c r="L110">
        <v>5</v>
      </c>
      <c r="M110">
        <v>2</v>
      </c>
      <c r="N110" s="8">
        <f t="shared" si="27"/>
        <v>-0.29000000000000059</v>
      </c>
    </row>
    <row r="111" spans="1:14" ht="14.45" x14ac:dyDescent="0.3">
      <c r="A111" s="9" t="s">
        <v>12</v>
      </c>
      <c r="B111" s="23">
        <v>932</v>
      </c>
      <c r="C111" s="7">
        <f t="shared" si="21"/>
        <v>186.4</v>
      </c>
      <c r="D111" s="7">
        <f t="shared" si="22"/>
        <v>15.533333333333333</v>
      </c>
      <c r="E111" s="7">
        <f t="shared" si="23"/>
        <v>186.4</v>
      </c>
      <c r="F111" s="28">
        <f>'ORIGEN MUJER'!AU16</f>
        <v>213</v>
      </c>
      <c r="G111" s="7">
        <f t="shared" si="24"/>
        <v>17.75</v>
      </c>
      <c r="H111" s="6">
        <f t="shared" si="25"/>
        <v>-26.599999999999994</v>
      </c>
      <c r="I111" s="6">
        <f t="shared" si="26"/>
        <v>-26.599999999999994</v>
      </c>
      <c r="J111" s="19"/>
      <c r="L111">
        <v>2</v>
      </c>
      <c r="M111">
        <v>1</v>
      </c>
      <c r="N111" s="8">
        <f t="shared" si="27"/>
        <v>-1.6624999999999996</v>
      </c>
    </row>
    <row r="112" spans="1:14" ht="14.45" x14ac:dyDescent="0.3">
      <c r="A112" s="9" t="s">
        <v>13</v>
      </c>
      <c r="B112" s="23">
        <v>738</v>
      </c>
      <c r="C112" s="7">
        <f t="shared" si="21"/>
        <v>147.6</v>
      </c>
      <c r="D112" s="7">
        <f t="shared" si="22"/>
        <v>12.299999999999999</v>
      </c>
      <c r="E112" s="7">
        <f t="shared" si="23"/>
        <v>147.6</v>
      </c>
      <c r="F112" s="28">
        <f>'ORIGEN MUJER'!AU17</f>
        <v>65</v>
      </c>
      <c r="G112" s="7">
        <f t="shared" si="24"/>
        <v>5.416666666666667</v>
      </c>
      <c r="H112" s="6">
        <f t="shared" si="25"/>
        <v>82.6</v>
      </c>
      <c r="I112" s="6">
        <f t="shared" si="26"/>
        <v>82.6</v>
      </c>
      <c r="J112" s="19"/>
      <c r="L112">
        <v>2</v>
      </c>
      <c r="M112">
        <v>1</v>
      </c>
      <c r="N112" s="8">
        <f t="shared" si="27"/>
        <v>5.1624999999999996</v>
      </c>
    </row>
    <row r="113" spans="1:14" ht="14.45" x14ac:dyDescent="0.3">
      <c r="A113" s="9" t="s">
        <v>14</v>
      </c>
      <c r="B113" s="23">
        <v>399</v>
      </c>
      <c r="C113" s="7">
        <f t="shared" si="21"/>
        <v>79.8</v>
      </c>
      <c r="D113" s="7">
        <f t="shared" si="22"/>
        <v>6.6499999999999995</v>
      </c>
      <c r="E113" s="7">
        <f t="shared" si="23"/>
        <v>79.8</v>
      </c>
      <c r="F113" s="28">
        <f>'ORIGEN MUJER'!AU18</f>
        <v>65</v>
      </c>
      <c r="G113" s="7">
        <f t="shared" si="24"/>
        <v>5.416666666666667</v>
      </c>
      <c r="H113" s="6">
        <f t="shared" si="25"/>
        <v>14.799999999999997</v>
      </c>
      <c r="I113" s="6">
        <f t="shared" si="26"/>
        <v>14.799999999999997</v>
      </c>
      <c r="J113" s="19"/>
      <c r="L113">
        <v>1</v>
      </c>
      <c r="M113">
        <v>1</v>
      </c>
      <c r="N113" s="8">
        <f t="shared" si="27"/>
        <v>1.8499999999999996</v>
      </c>
    </row>
    <row r="114" spans="1:14" ht="14.45" x14ac:dyDescent="0.3">
      <c r="A114" s="9" t="s">
        <v>15</v>
      </c>
      <c r="B114" s="23">
        <v>311</v>
      </c>
      <c r="C114" s="7">
        <f t="shared" si="21"/>
        <v>62.2</v>
      </c>
      <c r="D114" s="7">
        <f t="shared" si="22"/>
        <v>5.1833333333333336</v>
      </c>
      <c r="E114" s="7">
        <f t="shared" si="23"/>
        <v>62.2</v>
      </c>
      <c r="F114" s="28">
        <f>'ORIGEN MUJER'!AU19</f>
        <v>38</v>
      </c>
      <c r="G114" s="7">
        <f t="shared" si="24"/>
        <v>3.1666666666666665</v>
      </c>
      <c r="H114" s="6">
        <f t="shared" si="25"/>
        <v>24.200000000000003</v>
      </c>
      <c r="I114" s="6">
        <f t="shared" si="26"/>
        <v>24.200000000000003</v>
      </c>
      <c r="J114" s="19"/>
      <c r="L114">
        <v>1</v>
      </c>
      <c r="M114">
        <v>1</v>
      </c>
      <c r="N114" s="8">
        <f t="shared" si="27"/>
        <v>3.0250000000000004</v>
      </c>
    </row>
    <row r="115" spans="1:14" ht="14.45" x14ac:dyDescent="0.3">
      <c r="A115" s="9" t="s">
        <v>16</v>
      </c>
      <c r="B115" s="23">
        <v>355</v>
      </c>
      <c r="C115" s="7">
        <f t="shared" si="21"/>
        <v>71</v>
      </c>
      <c r="D115" s="7">
        <f t="shared" si="22"/>
        <v>5.916666666666667</v>
      </c>
      <c r="E115" s="7">
        <f t="shared" si="23"/>
        <v>71</v>
      </c>
      <c r="F115" s="28">
        <f>'ORIGEN MUJER'!AU20</f>
        <v>69</v>
      </c>
      <c r="G115" s="7">
        <f t="shared" si="24"/>
        <v>5.75</v>
      </c>
      <c r="H115" s="6">
        <f t="shared" si="25"/>
        <v>2</v>
      </c>
      <c r="I115" s="6">
        <f t="shared" si="26"/>
        <v>2</v>
      </c>
      <c r="J115" s="19"/>
      <c r="L115">
        <v>1</v>
      </c>
      <c r="M115">
        <v>1</v>
      </c>
      <c r="N115" s="8">
        <f t="shared" si="27"/>
        <v>0.25</v>
      </c>
    </row>
    <row r="116" spans="1:14" ht="14.45" x14ac:dyDescent="0.3">
      <c r="A116" s="9" t="s">
        <v>17</v>
      </c>
      <c r="B116" s="23">
        <v>730</v>
      </c>
      <c r="C116" s="7">
        <f t="shared" si="21"/>
        <v>146</v>
      </c>
      <c r="D116" s="7">
        <f t="shared" si="22"/>
        <v>12.166666666666666</v>
      </c>
      <c r="E116" s="7">
        <f t="shared" si="23"/>
        <v>146</v>
      </c>
      <c r="F116" s="28">
        <f>'ORIGEN MUJER'!AU21</f>
        <v>110</v>
      </c>
      <c r="G116" s="7">
        <f t="shared" si="24"/>
        <v>9.1666666666666661</v>
      </c>
      <c r="H116" s="6">
        <f t="shared" si="25"/>
        <v>36</v>
      </c>
      <c r="I116" s="6">
        <f t="shared" si="26"/>
        <v>36</v>
      </c>
      <c r="J116" s="19"/>
      <c r="L116">
        <v>2</v>
      </c>
      <c r="M116">
        <v>1</v>
      </c>
      <c r="N116" s="8">
        <f t="shared" si="27"/>
        <v>2.25</v>
      </c>
    </row>
    <row r="117" spans="1:14" ht="14.45" x14ac:dyDescent="0.3">
      <c r="A117" s="9" t="s">
        <v>18</v>
      </c>
      <c r="B117" s="23">
        <v>1539</v>
      </c>
      <c r="C117" s="7">
        <f t="shared" si="21"/>
        <v>307.8</v>
      </c>
      <c r="D117" s="7">
        <f t="shared" si="22"/>
        <v>25.650000000000002</v>
      </c>
      <c r="E117" s="7">
        <f t="shared" si="23"/>
        <v>307.8</v>
      </c>
      <c r="F117" s="28">
        <f>'ORIGEN MUJER'!AU22</f>
        <v>373</v>
      </c>
      <c r="G117" s="7">
        <f t="shared" si="24"/>
        <v>31.083333333333332</v>
      </c>
      <c r="H117" s="6">
        <f t="shared" si="25"/>
        <v>-65.199999999999989</v>
      </c>
      <c r="I117" s="6">
        <f t="shared" si="26"/>
        <v>-65.199999999999989</v>
      </c>
      <c r="J117" s="19"/>
      <c r="L117">
        <v>4</v>
      </c>
      <c r="M117">
        <v>2</v>
      </c>
      <c r="N117" s="8">
        <f t="shared" si="27"/>
        <v>-2.0374999999999996</v>
      </c>
    </row>
    <row r="118" spans="1:14" ht="14.45" x14ac:dyDescent="0.3">
      <c r="A118" s="9" t="s">
        <v>19</v>
      </c>
      <c r="B118" s="23">
        <v>1485</v>
      </c>
      <c r="C118" s="7">
        <f t="shared" si="21"/>
        <v>297</v>
      </c>
      <c r="D118" s="7">
        <f t="shared" si="22"/>
        <v>24.75</v>
      </c>
      <c r="E118" s="7">
        <f t="shared" si="23"/>
        <v>297</v>
      </c>
      <c r="F118" s="28">
        <f>'ORIGEN MUJER'!AU23</f>
        <v>319</v>
      </c>
      <c r="G118" s="7">
        <f t="shared" si="24"/>
        <v>26.583333333333332</v>
      </c>
      <c r="H118" s="6">
        <f t="shared" si="25"/>
        <v>-22</v>
      </c>
      <c r="I118" s="6">
        <f t="shared" si="26"/>
        <v>-22</v>
      </c>
      <c r="J118" s="19"/>
      <c r="L118">
        <v>3</v>
      </c>
      <c r="M118">
        <v>1</v>
      </c>
      <c r="N118" s="8">
        <f t="shared" si="27"/>
        <v>-0.91666666666666663</v>
      </c>
    </row>
    <row r="119" spans="1:14" ht="14.45" x14ac:dyDescent="0.3">
      <c r="A119" s="9" t="s">
        <v>20</v>
      </c>
      <c r="B119" s="23">
        <v>895</v>
      </c>
      <c r="C119" s="7">
        <f t="shared" si="21"/>
        <v>179</v>
      </c>
      <c r="D119" s="7">
        <f t="shared" si="22"/>
        <v>14.916666666666666</v>
      </c>
      <c r="E119" s="7">
        <f t="shared" si="23"/>
        <v>179</v>
      </c>
      <c r="F119" s="28">
        <f>'ORIGEN MUJER'!AU24</f>
        <v>300</v>
      </c>
      <c r="G119" s="7">
        <f t="shared" si="24"/>
        <v>25</v>
      </c>
      <c r="H119" s="6">
        <f t="shared" si="25"/>
        <v>-121</v>
      </c>
      <c r="I119" s="6">
        <f t="shared" si="26"/>
        <v>-121</v>
      </c>
      <c r="J119" s="19"/>
      <c r="L119">
        <v>2</v>
      </c>
      <c r="M119">
        <v>1</v>
      </c>
      <c r="N119" s="8">
        <f t="shared" si="27"/>
        <v>-7.5625</v>
      </c>
    </row>
    <row r="120" spans="1:14" ht="14.45" x14ac:dyDescent="0.3">
      <c r="A120" s="9" t="s">
        <v>21</v>
      </c>
      <c r="B120" s="23">
        <v>4929</v>
      </c>
      <c r="C120" s="7">
        <f t="shared" si="21"/>
        <v>985.8</v>
      </c>
      <c r="D120" s="7">
        <f t="shared" si="22"/>
        <v>82.149999999999991</v>
      </c>
      <c r="E120" s="7">
        <f t="shared" si="23"/>
        <v>985.8</v>
      </c>
      <c r="F120" s="28">
        <f>'ORIGEN MUJER'!AU25</f>
        <v>833</v>
      </c>
      <c r="G120" s="7">
        <f t="shared" si="24"/>
        <v>69.416666666666671</v>
      </c>
      <c r="H120" s="6">
        <f t="shared" si="25"/>
        <v>152.79999999999995</v>
      </c>
      <c r="I120" s="6">
        <f t="shared" si="26"/>
        <v>152.79999999999995</v>
      </c>
      <c r="J120" s="19"/>
      <c r="L120">
        <v>10</v>
      </c>
      <c r="M120">
        <v>10</v>
      </c>
      <c r="N120" s="8">
        <f t="shared" si="27"/>
        <v>1.9099999999999995</v>
      </c>
    </row>
    <row r="121" spans="1:14" ht="14.45" x14ac:dyDescent="0.3">
      <c r="A121" s="9" t="s">
        <v>22</v>
      </c>
      <c r="B121" s="23">
        <v>4582</v>
      </c>
      <c r="C121" s="7">
        <f t="shared" si="21"/>
        <v>916.4</v>
      </c>
      <c r="D121" s="7">
        <f t="shared" si="22"/>
        <v>76.36666666666666</v>
      </c>
      <c r="E121" s="7">
        <f t="shared" si="23"/>
        <v>916.39999999999986</v>
      </c>
      <c r="F121" s="28">
        <f>'ORIGEN MUJER'!AU26</f>
        <v>1047</v>
      </c>
      <c r="G121" s="7">
        <f t="shared" si="24"/>
        <v>87.25</v>
      </c>
      <c r="H121" s="6">
        <f t="shared" si="25"/>
        <v>-130.60000000000014</v>
      </c>
      <c r="I121" s="6">
        <f t="shared" si="26"/>
        <v>-130.60000000000014</v>
      </c>
      <c r="J121" s="19"/>
      <c r="L121">
        <v>10</v>
      </c>
      <c r="M121">
        <v>10</v>
      </c>
      <c r="N121" s="8">
        <f t="shared" si="27"/>
        <v>-1.6325000000000016</v>
      </c>
    </row>
    <row r="122" spans="1:14" ht="14.45" x14ac:dyDescent="0.3">
      <c r="A122" s="9" t="s">
        <v>23</v>
      </c>
      <c r="B122" s="23">
        <v>1263</v>
      </c>
      <c r="C122" s="7">
        <f t="shared" si="21"/>
        <v>252.6</v>
      </c>
      <c r="D122" s="7">
        <f t="shared" si="22"/>
        <v>21.05</v>
      </c>
      <c r="E122" s="7">
        <f t="shared" si="23"/>
        <v>252.60000000000002</v>
      </c>
      <c r="F122" s="28">
        <f>'ORIGEN MUJER'!AU27</f>
        <v>241</v>
      </c>
      <c r="G122" s="7">
        <f t="shared" si="24"/>
        <v>20.083333333333332</v>
      </c>
      <c r="H122" s="6">
        <f t="shared" si="25"/>
        <v>11.600000000000023</v>
      </c>
      <c r="I122" s="6">
        <f t="shared" si="26"/>
        <v>11.600000000000023</v>
      </c>
      <c r="J122" s="19"/>
      <c r="L122">
        <v>3</v>
      </c>
      <c r="M122">
        <v>2</v>
      </c>
      <c r="N122" s="8">
        <f t="shared" si="27"/>
        <v>0.48333333333333428</v>
      </c>
    </row>
    <row r="123" spans="1:14" ht="14.45" x14ac:dyDescent="0.3">
      <c r="A123" s="9" t="s">
        <v>24</v>
      </c>
      <c r="B123" s="23">
        <v>1209</v>
      </c>
      <c r="C123" s="7">
        <f t="shared" si="21"/>
        <v>241.8</v>
      </c>
      <c r="D123" s="7">
        <f t="shared" si="22"/>
        <v>20.150000000000002</v>
      </c>
      <c r="E123" s="7">
        <f t="shared" si="23"/>
        <v>241.8</v>
      </c>
      <c r="F123" s="28">
        <f>'ORIGEN MUJER'!AU28</f>
        <v>249</v>
      </c>
      <c r="G123" s="7">
        <f t="shared" si="24"/>
        <v>20.75</v>
      </c>
      <c r="H123" s="6">
        <f t="shared" si="25"/>
        <v>-7.1999999999999886</v>
      </c>
      <c r="I123" s="6">
        <f t="shared" si="26"/>
        <v>-7.1999999999999886</v>
      </c>
      <c r="J123" s="19"/>
      <c r="L123">
        <v>2</v>
      </c>
      <c r="M123">
        <v>2</v>
      </c>
      <c r="N123" s="8">
        <f t="shared" si="27"/>
        <v>-0.44999999999999929</v>
      </c>
    </row>
    <row r="124" spans="1:14" ht="14.45" x14ac:dyDescent="0.3">
      <c r="A124" s="9" t="s">
        <v>25</v>
      </c>
      <c r="B124" s="23">
        <v>706</v>
      </c>
      <c r="C124" s="7">
        <f t="shared" si="21"/>
        <v>141.19999999999999</v>
      </c>
      <c r="D124" s="7">
        <f t="shared" si="22"/>
        <v>11.766666666666666</v>
      </c>
      <c r="E124" s="7">
        <f t="shared" si="23"/>
        <v>141.19999999999999</v>
      </c>
      <c r="F124" s="28">
        <f>'ORIGEN MUJER'!AU29</f>
        <v>140</v>
      </c>
      <c r="G124" s="7">
        <f t="shared" si="24"/>
        <v>11.666666666666666</v>
      </c>
      <c r="H124" s="6">
        <f t="shared" si="25"/>
        <v>1.1999999999999886</v>
      </c>
      <c r="I124" s="6">
        <f t="shared" si="26"/>
        <v>1.1999999999999886</v>
      </c>
      <c r="J124" s="19"/>
      <c r="L124">
        <v>4</v>
      </c>
      <c r="M124">
        <v>2</v>
      </c>
      <c r="N124" s="8">
        <f t="shared" si="27"/>
        <v>3.7499999999999645E-2</v>
      </c>
    </row>
    <row r="125" spans="1:14" ht="14.45" x14ac:dyDescent="0.3">
      <c r="A125" s="9" t="s">
        <v>26</v>
      </c>
      <c r="B125" s="23">
        <v>3014</v>
      </c>
      <c r="C125" s="7">
        <f t="shared" si="21"/>
        <v>602.79999999999995</v>
      </c>
      <c r="D125" s="7">
        <f t="shared" si="22"/>
        <v>50.233333333333327</v>
      </c>
      <c r="E125" s="7">
        <f t="shared" si="23"/>
        <v>602.79999999999995</v>
      </c>
      <c r="F125" s="28">
        <f>'ORIGEN MUJER'!AU30</f>
        <v>612</v>
      </c>
      <c r="G125" s="7">
        <f t="shared" si="24"/>
        <v>51</v>
      </c>
      <c r="H125" s="6">
        <f t="shared" si="25"/>
        <v>-9.2000000000000455</v>
      </c>
      <c r="I125" s="6">
        <f t="shared" si="26"/>
        <v>-9.2000000000000455</v>
      </c>
      <c r="J125" s="19"/>
      <c r="L125">
        <v>6</v>
      </c>
      <c r="M125">
        <v>4</v>
      </c>
      <c r="N125" s="8">
        <f t="shared" si="27"/>
        <v>-0.19166666666666762</v>
      </c>
    </row>
    <row r="126" spans="1:14" ht="14.45" x14ac:dyDescent="0.3">
      <c r="A126" s="9" t="s">
        <v>27</v>
      </c>
      <c r="B126" s="23">
        <v>881</v>
      </c>
      <c r="C126" s="7">
        <f t="shared" si="21"/>
        <v>176.2</v>
      </c>
      <c r="D126" s="7">
        <f t="shared" si="22"/>
        <v>14.683333333333332</v>
      </c>
      <c r="E126" s="7">
        <f t="shared" si="23"/>
        <v>176.2</v>
      </c>
      <c r="F126" s="28">
        <f>'ORIGEN MUJER'!AU31</f>
        <v>140</v>
      </c>
      <c r="G126" s="7">
        <f t="shared" si="24"/>
        <v>11.666666666666666</v>
      </c>
      <c r="H126" s="6">
        <f t="shared" si="25"/>
        <v>36.199999999999989</v>
      </c>
      <c r="I126" s="6">
        <f t="shared" si="26"/>
        <v>36.199999999999989</v>
      </c>
      <c r="J126" s="19"/>
      <c r="L126">
        <v>2</v>
      </c>
      <c r="M126">
        <v>1</v>
      </c>
      <c r="N126" s="8">
        <f t="shared" si="27"/>
        <v>2.2624999999999993</v>
      </c>
    </row>
    <row r="127" spans="1:14" ht="14.45" x14ac:dyDescent="0.3">
      <c r="A127" s="9" t="s">
        <v>28</v>
      </c>
      <c r="B127" s="23">
        <v>118</v>
      </c>
      <c r="C127" s="7">
        <f t="shared" si="21"/>
        <v>23.6</v>
      </c>
      <c r="D127" s="7">
        <f t="shared" si="22"/>
        <v>1.9666666666666668</v>
      </c>
      <c r="E127" s="7">
        <f t="shared" si="23"/>
        <v>23.6</v>
      </c>
      <c r="F127" s="28">
        <f>'ORIGEN MUJER'!AU32</f>
        <v>19</v>
      </c>
      <c r="G127" s="7">
        <f t="shared" si="24"/>
        <v>1.5833333333333333</v>
      </c>
      <c r="H127" s="6">
        <f t="shared" si="25"/>
        <v>4.6000000000000014</v>
      </c>
      <c r="I127" s="6">
        <f t="shared" si="26"/>
        <v>4.6000000000000014</v>
      </c>
      <c r="J127" s="19"/>
      <c r="L127">
        <v>1</v>
      </c>
      <c r="M127">
        <v>1</v>
      </c>
      <c r="N127" s="8">
        <f t="shared" si="27"/>
        <v>0.57500000000000018</v>
      </c>
    </row>
    <row r="128" spans="1:14" ht="14.45" x14ac:dyDescent="0.3">
      <c r="A128" s="9" t="s">
        <v>30</v>
      </c>
      <c r="B128" s="23">
        <v>66223</v>
      </c>
      <c r="C128" s="7">
        <f t="shared" si="21"/>
        <v>13244.6</v>
      </c>
      <c r="D128" s="7">
        <f t="shared" si="22"/>
        <v>1103.7166666666667</v>
      </c>
      <c r="E128" s="7">
        <f t="shared" si="23"/>
        <v>13244.6</v>
      </c>
      <c r="F128" s="28">
        <f>'ORIGEN MUJER'!AU33</f>
        <v>13363</v>
      </c>
      <c r="G128" s="7">
        <f t="shared" si="24"/>
        <v>1113.5833333333333</v>
      </c>
      <c r="H128" s="6">
        <f t="shared" si="25"/>
        <v>-118.39999999999964</v>
      </c>
      <c r="I128" s="6">
        <f t="shared" si="26"/>
        <v>-118.39999999999964</v>
      </c>
      <c r="J128" s="19"/>
      <c r="L128">
        <v>150</v>
      </c>
      <c r="M128">
        <v>68</v>
      </c>
      <c r="N128" s="8">
        <f t="shared" si="27"/>
        <v>-9.8666666666666361E-2</v>
      </c>
    </row>
    <row r="131" spans="1:14" ht="14.45" x14ac:dyDescent="0.3">
      <c r="A131" s="11" t="s">
        <v>43</v>
      </c>
    </row>
    <row r="133" spans="1:14" ht="72" x14ac:dyDescent="0.3">
      <c r="A133" s="3" t="s">
        <v>29</v>
      </c>
      <c r="B133" s="3" t="s">
        <v>3</v>
      </c>
      <c r="C133" s="4" t="s">
        <v>57</v>
      </c>
      <c r="D133" s="3" t="s">
        <v>31</v>
      </c>
      <c r="E133" s="4" t="s">
        <v>69</v>
      </c>
      <c r="F133" s="4" t="s">
        <v>68</v>
      </c>
      <c r="G133" s="4" t="s">
        <v>61</v>
      </c>
      <c r="H133" s="3" t="s">
        <v>32</v>
      </c>
      <c r="I133" s="4" t="s">
        <v>66</v>
      </c>
      <c r="J133" s="15"/>
      <c r="L133" s="4" t="s">
        <v>51</v>
      </c>
      <c r="M133" s="4" t="s">
        <v>54</v>
      </c>
      <c r="N133" s="4" t="s">
        <v>53</v>
      </c>
    </row>
    <row r="134" spans="1:14" ht="14.45" x14ac:dyDescent="0.3">
      <c r="A134" s="9" t="s">
        <v>4</v>
      </c>
      <c r="B134" s="23">
        <v>12644</v>
      </c>
      <c r="C134" s="7">
        <f>3*B134/100</f>
        <v>379.32</v>
      </c>
      <c r="D134" s="7">
        <f>C134/12</f>
        <v>31.61</v>
      </c>
      <c r="E134" s="7">
        <f>D134*$E$4</f>
        <v>379.32</v>
      </c>
      <c r="F134" s="28">
        <f>'ORIGEN MUJER'!AZ8</f>
        <v>5345</v>
      </c>
      <c r="G134" s="7">
        <f>F134/$E$4</f>
        <v>445.41666666666669</v>
      </c>
      <c r="H134" s="6">
        <f>E134-F134</f>
        <v>-4965.68</v>
      </c>
      <c r="I134" s="6">
        <f>H134+(D134*$H$4)</f>
        <v>-4965.68</v>
      </c>
      <c r="J134" s="19"/>
      <c r="L134">
        <v>32</v>
      </c>
      <c r="M134">
        <v>8</v>
      </c>
      <c r="N134" s="8">
        <f>(I134/M134)/8</f>
        <v>-77.588750000000005</v>
      </c>
    </row>
    <row r="135" spans="1:14" ht="14.45" x14ac:dyDescent="0.3">
      <c r="A135" s="9" t="s">
        <v>5</v>
      </c>
      <c r="B135" s="23">
        <v>3788</v>
      </c>
      <c r="C135" s="7">
        <f t="shared" ref="C135:C159" si="28">30*B135/100</f>
        <v>1136.4000000000001</v>
      </c>
      <c r="D135" s="7">
        <f t="shared" ref="D135:D159" si="29">C135/12</f>
        <v>94.7</v>
      </c>
      <c r="E135" s="7">
        <f t="shared" ref="E135:E159" si="30">D135*$E$4</f>
        <v>1136.4000000000001</v>
      </c>
      <c r="F135" s="28">
        <f>'ORIGEN MUJER'!AZ9</f>
        <v>1297</v>
      </c>
      <c r="G135" s="7">
        <f t="shared" ref="G135:G159" si="31">F135/$E$4</f>
        <v>108.08333333333333</v>
      </c>
      <c r="H135" s="6">
        <f t="shared" ref="H135:H159" si="32">E135-F135</f>
        <v>-160.59999999999991</v>
      </c>
      <c r="I135" s="6">
        <f t="shared" ref="I135:I159" si="33">H135+(D135*$H$4)</f>
        <v>-160.59999999999991</v>
      </c>
      <c r="J135" s="19"/>
      <c r="L135">
        <v>14</v>
      </c>
      <c r="M135">
        <v>4</v>
      </c>
      <c r="N135" s="8">
        <f t="shared" ref="N135:N159" si="34">(I135/L135)/8</f>
        <v>-1.4339285714285706</v>
      </c>
    </row>
    <row r="136" spans="1:14" ht="14.45" x14ac:dyDescent="0.3">
      <c r="A136" s="9" t="s">
        <v>6</v>
      </c>
      <c r="B136" s="23">
        <v>5074</v>
      </c>
      <c r="C136" s="7">
        <f t="shared" si="28"/>
        <v>1522.2</v>
      </c>
      <c r="D136" s="7">
        <f t="shared" si="29"/>
        <v>126.85000000000001</v>
      </c>
      <c r="E136" s="7">
        <f t="shared" si="30"/>
        <v>1522.2</v>
      </c>
      <c r="F136" s="28">
        <f>'ORIGEN MUJER'!AZ10</f>
        <v>1349</v>
      </c>
      <c r="G136" s="7">
        <f t="shared" si="31"/>
        <v>112.41666666666667</v>
      </c>
      <c r="H136" s="6">
        <f t="shared" si="32"/>
        <v>173.20000000000005</v>
      </c>
      <c r="I136" s="6">
        <f t="shared" si="33"/>
        <v>173.20000000000005</v>
      </c>
      <c r="J136" s="19"/>
      <c r="L136">
        <v>20</v>
      </c>
      <c r="M136">
        <v>4</v>
      </c>
      <c r="N136" s="8">
        <f t="shared" si="34"/>
        <v>1.0825000000000002</v>
      </c>
    </row>
    <row r="137" spans="1:14" ht="14.45" x14ac:dyDescent="0.3">
      <c r="A137" s="9" t="s">
        <v>7</v>
      </c>
      <c r="B137" s="23">
        <v>354</v>
      </c>
      <c r="C137" s="7">
        <f t="shared" si="28"/>
        <v>106.2</v>
      </c>
      <c r="D137" s="7">
        <f t="shared" si="29"/>
        <v>8.85</v>
      </c>
      <c r="E137" s="7">
        <f t="shared" si="30"/>
        <v>106.19999999999999</v>
      </c>
      <c r="F137" s="28">
        <f>'ORIGEN MUJER'!AZ11</f>
        <v>105</v>
      </c>
      <c r="G137" s="7">
        <f t="shared" si="31"/>
        <v>8.75</v>
      </c>
      <c r="H137" s="6">
        <f t="shared" si="32"/>
        <v>1.1999999999999886</v>
      </c>
      <c r="I137" s="6">
        <f t="shared" si="33"/>
        <v>1.1999999999999886</v>
      </c>
      <c r="J137" s="19"/>
      <c r="L137">
        <v>3</v>
      </c>
      <c r="M137">
        <v>1</v>
      </c>
      <c r="N137" s="8">
        <f t="shared" si="34"/>
        <v>4.9999999999999524E-2</v>
      </c>
    </row>
    <row r="138" spans="1:14" ht="14.45" x14ac:dyDescent="0.3">
      <c r="A138" s="9" t="s">
        <v>8</v>
      </c>
      <c r="B138" s="23">
        <v>1310</v>
      </c>
      <c r="C138" s="7">
        <f t="shared" si="28"/>
        <v>393</v>
      </c>
      <c r="D138" s="7">
        <f t="shared" si="29"/>
        <v>32.75</v>
      </c>
      <c r="E138" s="7">
        <f t="shared" si="30"/>
        <v>393</v>
      </c>
      <c r="F138" s="28">
        <f>'ORIGEN MUJER'!AZ12</f>
        <v>310</v>
      </c>
      <c r="G138" s="7">
        <f t="shared" si="31"/>
        <v>25.833333333333332</v>
      </c>
      <c r="H138" s="6">
        <f t="shared" si="32"/>
        <v>83</v>
      </c>
      <c r="I138" s="6">
        <f t="shared" si="33"/>
        <v>83</v>
      </c>
      <c r="J138" s="19"/>
      <c r="L138">
        <v>6</v>
      </c>
      <c r="M138">
        <v>2</v>
      </c>
      <c r="N138" s="8">
        <f t="shared" si="34"/>
        <v>1.7291666666666667</v>
      </c>
    </row>
    <row r="139" spans="1:14" ht="14.45" x14ac:dyDescent="0.3">
      <c r="A139" s="9" t="s">
        <v>9</v>
      </c>
      <c r="B139" s="23">
        <v>703</v>
      </c>
      <c r="C139" s="7">
        <f t="shared" si="28"/>
        <v>210.9</v>
      </c>
      <c r="D139" s="7">
        <f t="shared" si="29"/>
        <v>17.574999999999999</v>
      </c>
      <c r="E139" s="7">
        <f t="shared" si="30"/>
        <v>210.89999999999998</v>
      </c>
      <c r="F139" s="28">
        <f>'ORIGEN MUJER'!AZ13</f>
        <v>198</v>
      </c>
      <c r="G139" s="7">
        <f t="shared" si="31"/>
        <v>16.5</v>
      </c>
      <c r="H139" s="6">
        <f t="shared" si="32"/>
        <v>12.899999999999977</v>
      </c>
      <c r="I139" s="6">
        <f t="shared" si="33"/>
        <v>12.899999999999977</v>
      </c>
      <c r="J139" s="19"/>
      <c r="L139">
        <v>4</v>
      </c>
      <c r="M139">
        <v>1</v>
      </c>
      <c r="N139" s="8">
        <f t="shared" si="34"/>
        <v>0.40312499999999929</v>
      </c>
    </row>
    <row r="140" spans="1:14" ht="14.45" x14ac:dyDescent="0.3">
      <c r="A140" s="9" t="s">
        <v>10</v>
      </c>
      <c r="B140" s="23">
        <v>2205</v>
      </c>
      <c r="C140" s="7">
        <f t="shared" si="28"/>
        <v>661.5</v>
      </c>
      <c r="D140" s="7">
        <f t="shared" si="29"/>
        <v>55.125</v>
      </c>
      <c r="E140" s="7">
        <f t="shared" si="30"/>
        <v>661.5</v>
      </c>
      <c r="F140" s="28">
        <f>'ORIGEN MUJER'!AZ14</f>
        <v>680</v>
      </c>
      <c r="G140" s="7">
        <f t="shared" si="31"/>
        <v>56.666666666666664</v>
      </c>
      <c r="H140" s="6">
        <f t="shared" si="32"/>
        <v>-18.5</v>
      </c>
      <c r="I140" s="6">
        <f t="shared" si="33"/>
        <v>-18.5</v>
      </c>
      <c r="J140" s="19"/>
      <c r="L140">
        <v>10</v>
      </c>
      <c r="M140">
        <v>4</v>
      </c>
      <c r="N140" s="8">
        <f t="shared" si="34"/>
        <v>-0.23125000000000001</v>
      </c>
    </row>
    <row r="141" spans="1:14" ht="14.45" x14ac:dyDescent="0.3">
      <c r="A141" s="9" t="s">
        <v>11</v>
      </c>
      <c r="B141" s="23">
        <v>1061</v>
      </c>
      <c r="C141" s="7">
        <f t="shared" si="28"/>
        <v>318.3</v>
      </c>
      <c r="D141" s="7">
        <f t="shared" si="29"/>
        <v>26.525000000000002</v>
      </c>
      <c r="E141" s="7">
        <f t="shared" si="30"/>
        <v>318.3</v>
      </c>
      <c r="F141" s="28">
        <f>'ORIGEN MUJER'!AZ15</f>
        <v>252</v>
      </c>
      <c r="G141" s="7">
        <f t="shared" si="31"/>
        <v>21</v>
      </c>
      <c r="H141" s="6">
        <f t="shared" si="32"/>
        <v>66.300000000000011</v>
      </c>
      <c r="I141" s="6">
        <f t="shared" si="33"/>
        <v>66.300000000000011</v>
      </c>
      <c r="J141" s="19"/>
      <c r="L141">
        <v>5</v>
      </c>
      <c r="M141">
        <v>2</v>
      </c>
      <c r="N141" s="8">
        <f t="shared" si="34"/>
        <v>1.6575000000000002</v>
      </c>
    </row>
    <row r="142" spans="1:14" ht="14.45" x14ac:dyDescent="0.3">
      <c r="A142" s="9" t="s">
        <v>12</v>
      </c>
      <c r="B142" s="23">
        <v>544</v>
      </c>
      <c r="C142" s="7">
        <f t="shared" si="28"/>
        <v>163.19999999999999</v>
      </c>
      <c r="D142" s="7">
        <f t="shared" si="29"/>
        <v>13.6</v>
      </c>
      <c r="E142" s="7">
        <f t="shared" si="30"/>
        <v>163.19999999999999</v>
      </c>
      <c r="F142" s="28">
        <f>'ORIGEN MUJER'!AZ16</f>
        <v>120</v>
      </c>
      <c r="G142" s="7">
        <f t="shared" si="31"/>
        <v>10</v>
      </c>
      <c r="H142" s="6">
        <f t="shared" si="32"/>
        <v>43.199999999999989</v>
      </c>
      <c r="I142" s="6">
        <f t="shared" si="33"/>
        <v>43.199999999999989</v>
      </c>
      <c r="J142" s="19"/>
      <c r="L142">
        <v>2</v>
      </c>
      <c r="M142">
        <v>1</v>
      </c>
      <c r="N142" s="8">
        <f t="shared" si="34"/>
        <v>2.6999999999999993</v>
      </c>
    </row>
    <row r="143" spans="1:14" ht="14.45" x14ac:dyDescent="0.3">
      <c r="A143" s="9" t="s">
        <v>13</v>
      </c>
      <c r="B143" s="23">
        <v>463</v>
      </c>
      <c r="C143" s="7">
        <f t="shared" si="28"/>
        <v>138.9</v>
      </c>
      <c r="D143" s="7">
        <f t="shared" si="29"/>
        <v>11.575000000000001</v>
      </c>
      <c r="E143" s="7">
        <f t="shared" si="30"/>
        <v>138.9</v>
      </c>
      <c r="F143" s="28">
        <f>'ORIGEN MUJER'!AZ17</f>
        <v>125</v>
      </c>
      <c r="G143" s="7">
        <f t="shared" si="31"/>
        <v>10.416666666666666</v>
      </c>
      <c r="H143" s="6">
        <f t="shared" si="32"/>
        <v>13.900000000000006</v>
      </c>
      <c r="I143" s="6">
        <f t="shared" si="33"/>
        <v>13.900000000000006</v>
      </c>
      <c r="J143" s="19"/>
      <c r="L143">
        <v>2</v>
      </c>
      <c r="M143">
        <v>1</v>
      </c>
      <c r="N143" s="8">
        <f t="shared" si="34"/>
        <v>0.86875000000000036</v>
      </c>
    </row>
    <row r="144" spans="1:14" ht="14.45" x14ac:dyDescent="0.3">
      <c r="A144" s="9" t="s">
        <v>14</v>
      </c>
      <c r="B144" s="23">
        <v>253</v>
      </c>
      <c r="C144" s="7">
        <f t="shared" si="28"/>
        <v>75.900000000000006</v>
      </c>
      <c r="D144" s="7">
        <f t="shared" si="29"/>
        <v>6.3250000000000002</v>
      </c>
      <c r="E144" s="7">
        <f t="shared" si="30"/>
        <v>75.900000000000006</v>
      </c>
      <c r="F144" s="28">
        <f>'ORIGEN MUJER'!AZ18</f>
        <v>74</v>
      </c>
      <c r="G144" s="7">
        <f t="shared" si="31"/>
        <v>6.166666666666667</v>
      </c>
      <c r="H144" s="6">
        <f t="shared" si="32"/>
        <v>1.9000000000000057</v>
      </c>
      <c r="I144" s="6">
        <f t="shared" si="33"/>
        <v>1.9000000000000057</v>
      </c>
      <c r="J144" s="19"/>
      <c r="L144">
        <v>1</v>
      </c>
      <c r="M144">
        <v>1</v>
      </c>
      <c r="N144" s="8">
        <f t="shared" si="34"/>
        <v>0.23750000000000071</v>
      </c>
    </row>
    <row r="145" spans="1:14" ht="14.45" x14ac:dyDescent="0.3">
      <c r="A145" s="9" t="s">
        <v>15</v>
      </c>
      <c r="B145" s="23">
        <v>184</v>
      </c>
      <c r="C145" s="7">
        <f t="shared" si="28"/>
        <v>55.2</v>
      </c>
      <c r="D145" s="7">
        <f t="shared" si="29"/>
        <v>4.6000000000000005</v>
      </c>
      <c r="E145" s="7">
        <f t="shared" si="30"/>
        <v>55.2</v>
      </c>
      <c r="F145" s="28">
        <f>'ORIGEN MUJER'!AZ19</f>
        <v>54</v>
      </c>
      <c r="G145" s="7">
        <f t="shared" si="31"/>
        <v>4.5</v>
      </c>
      <c r="H145" s="6">
        <f t="shared" si="32"/>
        <v>1.2000000000000028</v>
      </c>
      <c r="I145" s="6">
        <f t="shared" si="33"/>
        <v>1.2000000000000028</v>
      </c>
      <c r="J145" s="19"/>
      <c r="L145">
        <v>1</v>
      </c>
      <c r="M145">
        <v>1</v>
      </c>
      <c r="N145" s="8">
        <f t="shared" si="34"/>
        <v>0.15000000000000036</v>
      </c>
    </row>
    <row r="146" spans="1:14" ht="14.45" x14ac:dyDescent="0.3">
      <c r="A146" s="9" t="s">
        <v>16</v>
      </c>
      <c r="B146" s="23">
        <v>195</v>
      </c>
      <c r="C146" s="7">
        <f t="shared" si="28"/>
        <v>58.5</v>
      </c>
      <c r="D146" s="7">
        <f t="shared" si="29"/>
        <v>4.875</v>
      </c>
      <c r="E146" s="7">
        <f t="shared" si="30"/>
        <v>58.5</v>
      </c>
      <c r="F146" s="28">
        <f>'ORIGEN MUJER'!AZ20</f>
        <v>60</v>
      </c>
      <c r="G146" s="7">
        <f t="shared" si="31"/>
        <v>5</v>
      </c>
      <c r="H146" s="6">
        <f t="shared" si="32"/>
        <v>-1.5</v>
      </c>
      <c r="I146" s="6">
        <f t="shared" si="33"/>
        <v>-1.5</v>
      </c>
      <c r="J146" s="19"/>
      <c r="L146">
        <v>1</v>
      </c>
      <c r="M146">
        <v>1</v>
      </c>
      <c r="N146" s="8">
        <f t="shared" si="34"/>
        <v>-0.1875</v>
      </c>
    </row>
    <row r="147" spans="1:14" ht="14.45" x14ac:dyDescent="0.3">
      <c r="A147" s="9" t="s">
        <v>17</v>
      </c>
      <c r="B147" s="23">
        <v>444</v>
      </c>
      <c r="C147" s="7">
        <f t="shared" si="28"/>
        <v>133.19999999999999</v>
      </c>
      <c r="D147" s="7">
        <f t="shared" si="29"/>
        <v>11.1</v>
      </c>
      <c r="E147" s="7">
        <f t="shared" si="30"/>
        <v>133.19999999999999</v>
      </c>
      <c r="F147" s="28">
        <f>'ORIGEN MUJER'!AZ21</f>
        <v>160</v>
      </c>
      <c r="G147" s="7">
        <f t="shared" si="31"/>
        <v>13.333333333333334</v>
      </c>
      <c r="H147" s="6">
        <f t="shared" si="32"/>
        <v>-26.800000000000011</v>
      </c>
      <c r="I147" s="6">
        <f t="shared" si="33"/>
        <v>-26.800000000000011</v>
      </c>
      <c r="J147" s="19"/>
      <c r="L147">
        <v>2</v>
      </c>
      <c r="M147">
        <v>1</v>
      </c>
      <c r="N147" s="8">
        <f t="shared" si="34"/>
        <v>-1.6750000000000007</v>
      </c>
    </row>
    <row r="148" spans="1:14" ht="14.45" x14ac:dyDescent="0.3">
      <c r="A148" s="9" t="s">
        <v>18</v>
      </c>
      <c r="B148" s="23">
        <v>903</v>
      </c>
      <c r="C148" s="7">
        <f t="shared" si="28"/>
        <v>270.89999999999998</v>
      </c>
      <c r="D148" s="7">
        <f t="shared" si="29"/>
        <v>22.574999999999999</v>
      </c>
      <c r="E148" s="7">
        <f t="shared" si="30"/>
        <v>270.89999999999998</v>
      </c>
      <c r="F148" s="28">
        <f>'ORIGEN MUJER'!AZ22</f>
        <v>347</v>
      </c>
      <c r="G148" s="7">
        <f t="shared" si="31"/>
        <v>28.916666666666668</v>
      </c>
      <c r="H148" s="6">
        <f t="shared" si="32"/>
        <v>-76.100000000000023</v>
      </c>
      <c r="I148" s="6">
        <f t="shared" si="33"/>
        <v>-76.100000000000023</v>
      </c>
      <c r="J148" s="19"/>
      <c r="L148">
        <v>4</v>
      </c>
      <c r="M148">
        <v>2</v>
      </c>
      <c r="N148" s="8">
        <f t="shared" si="34"/>
        <v>-2.3781250000000007</v>
      </c>
    </row>
    <row r="149" spans="1:14" ht="14.45" x14ac:dyDescent="0.3">
      <c r="A149" s="9" t="s">
        <v>19</v>
      </c>
      <c r="B149" s="23">
        <v>963</v>
      </c>
      <c r="C149" s="7">
        <f t="shared" si="28"/>
        <v>288.89999999999998</v>
      </c>
      <c r="D149" s="7">
        <f t="shared" si="29"/>
        <v>24.074999999999999</v>
      </c>
      <c r="E149" s="7">
        <f t="shared" si="30"/>
        <v>288.89999999999998</v>
      </c>
      <c r="F149" s="28">
        <f>'ORIGEN MUJER'!AZ23</f>
        <v>225</v>
      </c>
      <c r="G149" s="7">
        <f t="shared" si="31"/>
        <v>18.75</v>
      </c>
      <c r="H149" s="6">
        <f t="shared" si="32"/>
        <v>63.899999999999977</v>
      </c>
      <c r="I149" s="6">
        <f t="shared" si="33"/>
        <v>63.899999999999977</v>
      </c>
      <c r="J149" s="19"/>
      <c r="L149">
        <v>3</v>
      </c>
      <c r="M149">
        <v>1</v>
      </c>
      <c r="N149" s="8">
        <f t="shared" si="34"/>
        <v>2.6624999999999992</v>
      </c>
    </row>
    <row r="150" spans="1:14" ht="14.45" x14ac:dyDescent="0.3">
      <c r="A150" s="9" t="s">
        <v>20</v>
      </c>
      <c r="B150" s="23">
        <v>596</v>
      </c>
      <c r="C150" s="7">
        <f t="shared" si="28"/>
        <v>178.8</v>
      </c>
      <c r="D150" s="7">
        <f t="shared" si="29"/>
        <v>14.9</v>
      </c>
      <c r="E150" s="7">
        <f t="shared" si="30"/>
        <v>178.8</v>
      </c>
      <c r="F150" s="28">
        <f>'ORIGEN MUJER'!AZ24</f>
        <v>211</v>
      </c>
      <c r="G150" s="7">
        <f t="shared" si="31"/>
        <v>17.583333333333332</v>
      </c>
      <c r="H150" s="6">
        <f t="shared" si="32"/>
        <v>-32.199999999999989</v>
      </c>
      <c r="I150" s="6">
        <f t="shared" si="33"/>
        <v>-32.199999999999989</v>
      </c>
      <c r="J150" s="19"/>
      <c r="L150">
        <v>2</v>
      </c>
      <c r="M150">
        <v>1</v>
      </c>
      <c r="N150" s="8">
        <f t="shared" si="34"/>
        <v>-2.0124999999999993</v>
      </c>
    </row>
    <row r="151" spans="1:14" ht="14.45" x14ac:dyDescent="0.3">
      <c r="A151" s="9" t="s">
        <v>21</v>
      </c>
      <c r="B151" s="23">
        <v>4108</v>
      </c>
      <c r="C151" s="7">
        <f t="shared" si="28"/>
        <v>1232.4000000000001</v>
      </c>
      <c r="D151" s="7">
        <f t="shared" si="29"/>
        <v>102.7</v>
      </c>
      <c r="E151" s="7">
        <f t="shared" si="30"/>
        <v>1232.4000000000001</v>
      </c>
      <c r="F151" s="28">
        <f>'ORIGEN MUJER'!AZ25</f>
        <v>1170</v>
      </c>
      <c r="G151" s="7">
        <f t="shared" si="31"/>
        <v>97.5</v>
      </c>
      <c r="H151" s="6">
        <f t="shared" si="32"/>
        <v>62.400000000000091</v>
      </c>
      <c r="I151" s="6">
        <f t="shared" si="33"/>
        <v>62.400000000000091</v>
      </c>
      <c r="J151" s="19"/>
      <c r="L151">
        <v>10</v>
      </c>
      <c r="M151">
        <v>10</v>
      </c>
      <c r="N151" s="8">
        <f t="shared" si="34"/>
        <v>0.78000000000000114</v>
      </c>
    </row>
    <row r="152" spans="1:14" ht="14.45" x14ac:dyDescent="0.3">
      <c r="A152" s="9" t="s">
        <v>22</v>
      </c>
      <c r="B152" s="23">
        <v>3995</v>
      </c>
      <c r="C152" s="7">
        <f t="shared" si="28"/>
        <v>1198.5</v>
      </c>
      <c r="D152" s="7">
        <f t="shared" si="29"/>
        <v>99.875</v>
      </c>
      <c r="E152" s="7">
        <f t="shared" si="30"/>
        <v>1198.5</v>
      </c>
      <c r="F152" s="28">
        <f>'ORIGEN MUJER'!AZ26</f>
        <v>986</v>
      </c>
      <c r="G152" s="7">
        <f t="shared" si="31"/>
        <v>82.166666666666671</v>
      </c>
      <c r="H152" s="6">
        <f t="shared" si="32"/>
        <v>212.5</v>
      </c>
      <c r="I152" s="6">
        <f t="shared" si="33"/>
        <v>212.5</v>
      </c>
      <c r="J152" s="19"/>
      <c r="L152">
        <v>10</v>
      </c>
      <c r="M152">
        <v>10</v>
      </c>
      <c r="N152" s="8">
        <f t="shared" si="34"/>
        <v>2.65625</v>
      </c>
    </row>
    <row r="153" spans="1:14" ht="14.45" x14ac:dyDescent="0.3">
      <c r="A153" s="9" t="s">
        <v>23</v>
      </c>
      <c r="B153" s="23">
        <v>881</v>
      </c>
      <c r="C153" s="7">
        <f t="shared" si="28"/>
        <v>264.3</v>
      </c>
      <c r="D153" s="7">
        <f t="shared" si="29"/>
        <v>22.025000000000002</v>
      </c>
      <c r="E153" s="7">
        <f t="shared" si="30"/>
        <v>264.3</v>
      </c>
      <c r="F153" s="28">
        <f>'ORIGEN MUJER'!AZ27</f>
        <v>186</v>
      </c>
      <c r="G153" s="7">
        <f t="shared" si="31"/>
        <v>15.5</v>
      </c>
      <c r="H153" s="6">
        <f t="shared" si="32"/>
        <v>78.300000000000011</v>
      </c>
      <c r="I153" s="6">
        <f t="shared" si="33"/>
        <v>78.300000000000011</v>
      </c>
      <c r="J153" s="19"/>
      <c r="L153">
        <v>3</v>
      </c>
      <c r="M153">
        <v>2</v>
      </c>
      <c r="N153" s="8">
        <f t="shared" si="34"/>
        <v>3.2625000000000006</v>
      </c>
    </row>
    <row r="154" spans="1:14" ht="14.45" x14ac:dyDescent="0.3">
      <c r="A154" s="9" t="s">
        <v>24</v>
      </c>
      <c r="B154" s="23">
        <v>780</v>
      </c>
      <c r="C154" s="7">
        <f t="shared" si="28"/>
        <v>234</v>
      </c>
      <c r="D154" s="7">
        <f t="shared" si="29"/>
        <v>19.5</v>
      </c>
      <c r="E154" s="7">
        <f t="shared" si="30"/>
        <v>234</v>
      </c>
      <c r="F154" s="28">
        <f>'ORIGEN MUJER'!AZ28</f>
        <v>227</v>
      </c>
      <c r="G154" s="7">
        <f t="shared" si="31"/>
        <v>18.916666666666668</v>
      </c>
      <c r="H154" s="6">
        <f t="shared" si="32"/>
        <v>7</v>
      </c>
      <c r="I154" s="6">
        <f t="shared" si="33"/>
        <v>7</v>
      </c>
      <c r="J154" s="19"/>
      <c r="L154">
        <v>2</v>
      </c>
      <c r="M154">
        <v>2</v>
      </c>
      <c r="N154" s="8">
        <f t="shared" si="34"/>
        <v>0.4375</v>
      </c>
    </row>
    <row r="155" spans="1:14" ht="14.45" x14ac:dyDescent="0.3">
      <c r="A155" s="9" t="s">
        <v>25</v>
      </c>
      <c r="B155" s="23">
        <v>388</v>
      </c>
      <c r="C155" s="7">
        <f t="shared" si="28"/>
        <v>116.4</v>
      </c>
      <c r="D155" s="7">
        <f t="shared" si="29"/>
        <v>9.7000000000000011</v>
      </c>
      <c r="E155" s="7">
        <f t="shared" si="30"/>
        <v>116.4</v>
      </c>
      <c r="F155" s="28">
        <f>'ORIGEN MUJER'!AZ29</f>
        <v>154</v>
      </c>
      <c r="G155" s="7">
        <f t="shared" si="31"/>
        <v>12.833333333333334</v>
      </c>
      <c r="H155" s="6">
        <f t="shared" si="32"/>
        <v>-37.599999999999994</v>
      </c>
      <c r="I155" s="6">
        <f t="shared" si="33"/>
        <v>-37.599999999999994</v>
      </c>
      <c r="J155" s="19"/>
      <c r="L155">
        <v>4</v>
      </c>
      <c r="M155">
        <v>2</v>
      </c>
      <c r="N155" s="8">
        <f t="shared" si="34"/>
        <v>-1.1749999999999998</v>
      </c>
    </row>
    <row r="156" spans="1:14" ht="14.45" x14ac:dyDescent="0.3">
      <c r="A156" s="9" t="s">
        <v>26</v>
      </c>
      <c r="B156" s="23">
        <v>2140</v>
      </c>
      <c r="C156" s="7">
        <f t="shared" si="28"/>
        <v>642</v>
      </c>
      <c r="D156" s="7">
        <f t="shared" si="29"/>
        <v>53.5</v>
      </c>
      <c r="E156" s="7">
        <f t="shared" si="30"/>
        <v>642</v>
      </c>
      <c r="F156" s="28">
        <f>'ORIGEN MUJER'!AZ30</f>
        <v>660</v>
      </c>
      <c r="G156" s="7">
        <f t="shared" si="31"/>
        <v>55</v>
      </c>
      <c r="H156" s="6">
        <f t="shared" si="32"/>
        <v>-18</v>
      </c>
      <c r="I156" s="6">
        <f t="shared" si="33"/>
        <v>-18</v>
      </c>
      <c r="J156" s="19"/>
      <c r="L156">
        <v>6</v>
      </c>
      <c r="M156">
        <v>4</v>
      </c>
      <c r="N156" s="8">
        <f t="shared" si="34"/>
        <v>-0.375</v>
      </c>
    </row>
    <row r="157" spans="1:14" ht="14.45" x14ac:dyDescent="0.3">
      <c r="A157" s="9" t="s">
        <v>27</v>
      </c>
      <c r="B157" s="23">
        <v>616</v>
      </c>
      <c r="C157" s="7">
        <f t="shared" si="28"/>
        <v>184.8</v>
      </c>
      <c r="D157" s="7">
        <f t="shared" si="29"/>
        <v>15.4</v>
      </c>
      <c r="E157" s="7">
        <f t="shared" si="30"/>
        <v>184.8</v>
      </c>
      <c r="F157" s="28">
        <f>'ORIGEN MUJER'!AZ31</f>
        <v>134</v>
      </c>
      <c r="G157" s="7">
        <f t="shared" si="31"/>
        <v>11.166666666666666</v>
      </c>
      <c r="H157" s="6">
        <f t="shared" si="32"/>
        <v>50.800000000000011</v>
      </c>
      <c r="I157" s="6">
        <f t="shared" si="33"/>
        <v>50.800000000000011</v>
      </c>
      <c r="J157" s="19"/>
      <c r="L157">
        <v>2</v>
      </c>
      <c r="M157">
        <v>1</v>
      </c>
      <c r="N157" s="8">
        <f t="shared" si="34"/>
        <v>3.1750000000000007</v>
      </c>
    </row>
    <row r="158" spans="1:14" ht="14.45" x14ac:dyDescent="0.3">
      <c r="A158" s="9" t="s">
        <v>28</v>
      </c>
      <c r="B158" s="23">
        <v>50</v>
      </c>
      <c r="C158" s="7">
        <f t="shared" si="28"/>
        <v>15</v>
      </c>
      <c r="D158" s="7">
        <f t="shared" si="29"/>
        <v>1.25</v>
      </c>
      <c r="E158" s="7">
        <f t="shared" si="30"/>
        <v>15</v>
      </c>
      <c r="F158" s="28">
        <f>'ORIGEN MUJER'!AZ32</f>
        <v>22</v>
      </c>
      <c r="G158" s="7">
        <f t="shared" si="31"/>
        <v>1.8333333333333333</v>
      </c>
      <c r="H158" s="6">
        <f t="shared" si="32"/>
        <v>-7</v>
      </c>
      <c r="I158" s="6">
        <f t="shared" si="33"/>
        <v>-7</v>
      </c>
      <c r="J158" s="19"/>
      <c r="L158">
        <v>1</v>
      </c>
      <c r="M158">
        <v>1</v>
      </c>
      <c r="N158" s="8">
        <f t="shared" si="34"/>
        <v>-0.875</v>
      </c>
    </row>
    <row r="159" spans="1:14" ht="14.45" x14ac:dyDescent="0.3">
      <c r="A159" s="9" t="s">
        <v>30</v>
      </c>
      <c r="B159" s="23">
        <v>44642</v>
      </c>
      <c r="C159" s="7">
        <f t="shared" si="28"/>
        <v>13392.6</v>
      </c>
      <c r="D159" s="7">
        <f t="shared" si="29"/>
        <v>1116.05</v>
      </c>
      <c r="E159" s="7">
        <f t="shared" si="30"/>
        <v>13392.599999999999</v>
      </c>
      <c r="F159" s="28">
        <f>'ORIGEN MUJER'!AZ33</f>
        <v>14451</v>
      </c>
      <c r="G159" s="7">
        <f t="shared" si="31"/>
        <v>1204.25</v>
      </c>
      <c r="H159" s="6">
        <f t="shared" si="32"/>
        <v>-1058.4000000000015</v>
      </c>
      <c r="I159" s="6">
        <f t="shared" si="33"/>
        <v>-1058.4000000000015</v>
      </c>
      <c r="J159" s="19"/>
      <c r="L159">
        <v>150</v>
      </c>
      <c r="M159">
        <v>68</v>
      </c>
      <c r="N159" s="8">
        <f t="shared" si="34"/>
        <v>-0.88200000000000123</v>
      </c>
    </row>
    <row r="162" spans="1:14" ht="14.45" x14ac:dyDescent="0.3">
      <c r="A162" s="11" t="s">
        <v>44</v>
      </c>
    </row>
    <row r="164" spans="1:14" ht="72" x14ac:dyDescent="0.3">
      <c r="A164" s="3" t="s">
        <v>29</v>
      </c>
      <c r="B164" s="3" t="s">
        <v>3</v>
      </c>
      <c r="C164" s="4" t="s">
        <v>52</v>
      </c>
      <c r="D164" s="3" t="s">
        <v>31</v>
      </c>
      <c r="E164" s="4" t="s">
        <v>69</v>
      </c>
      <c r="F164" s="4" t="s">
        <v>68</v>
      </c>
      <c r="G164" s="4" t="s">
        <v>61</v>
      </c>
      <c r="H164" s="3" t="s">
        <v>32</v>
      </c>
      <c r="I164" s="4" t="s">
        <v>66</v>
      </c>
      <c r="J164" s="15"/>
      <c r="L164" s="4" t="s">
        <v>51</v>
      </c>
      <c r="M164" s="4" t="s">
        <v>54</v>
      </c>
      <c r="N164" s="4" t="s">
        <v>53</v>
      </c>
    </row>
    <row r="165" spans="1:14" ht="14.45" x14ac:dyDescent="0.3">
      <c r="A165" s="9" t="s">
        <v>4</v>
      </c>
      <c r="B165" s="23">
        <v>25039</v>
      </c>
      <c r="C165" s="7">
        <f>95*B165/100</f>
        <v>23787.05</v>
      </c>
      <c r="D165" s="7">
        <f>C165/12</f>
        <v>1982.2541666666666</v>
      </c>
      <c r="E165" s="7">
        <f>D165*$E$4</f>
        <v>23787.05</v>
      </c>
      <c r="F165" s="28">
        <f>'ORIGEN MUJER'!BE8</f>
        <v>23693</v>
      </c>
      <c r="G165" s="7">
        <f>F165/$E$4</f>
        <v>1974.4166666666667</v>
      </c>
      <c r="H165" s="6">
        <f>E165-F165</f>
        <v>94.049999999999272</v>
      </c>
      <c r="I165" s="6">
        <f>H165+(D165*$H$4)</f>
        <v>94.049999999999272</v>
      </c>
      <c r="J165" s="19"/>
      <c r="L165">
        <v>32</v>
      </c>
      <c r="M165">
        <v>8</v>
      </c>
      <c r="N165" s="8">
        <f>(I165/M165)/8</f>
        <v>1.4695312499999886</v>
      </c>
    </row>
    <row r="166" spans="1:14" ht="14.45" x14ac:dyDescent="0.3">
      <c r="A166" s="9" t="s">
        <v>5</v>
      </c>
      <c r="B166" s="23">
        <v>7175</v>
      </c>
      <c r="C166" s="7">
        <f t="shared" ref="C166:C190" si="35">95*B166/100</f>
        <v>6816.25</v>
      </c>
      <c r="D166" s="7">
        <f t="shared" ref="D166:D190" si="36">C166/12</f>
        <v>568.02083333333337</v>
      </c>
      <c r="E166" s="7">
        <f t="shared" ref="E166:E190" si="37">D166*$E$4</f>
        <v>6816.25</v>
      </c>
      <c r="F166" s="28">
        <f>'ORIGEN MUJER'!BE9</f>
        <v>6926</v>
      </c>
      <c r="G166" s="7">
        <f t="shared" ref="G166:G190" si="38">F166/$E$4</f>
        <v>577.16666666666663</v>
      </c>
      <c r="H166" s="6">
        <f t="shared" ref="H166:H190" si="39">E166-F166</f>
        <v>-109.75</v>
      </c>
      <c r="I166" s="6">
        <f t="shared" ref="I166:I190" si="40">H166+(D166*$H$4)</f>
        <v>-109.75</v>
      </c>
      <c r="J166" s="19"/>
      <c r="L166">
        <v>14</v>
      </c>
      <c r="M166">
        <v>4</v>
      </c>
      <c r="N166" s="8">
        <f t="shared" ref="N166:N190" si="41">(I166/L166)/8</f>
        <v>-0.9799107142857143</v>
      </c>
    </row>
    <row r="167" spans="1:14" ht="14.45" x14ac:dyDescent="0.3">
      <c r="A167" s="9" t="s">
        <v>6</v>
      </c>
      <c r="B167" s="23">
        <v>9579</v>
      </c>
      <c r="C167" s="7">
        <f t="shared" si="35"/>
        <v>9100.0499999999993</v>
      </c>
      <c r="D167" s="7">
        <f t="shared" si="36"/>
        <v>758.33749999999998</v>
      </c>
      <c r="E167" s="7">
        <f t="shared" si="37"/>
        <v>9100.0499999999993</v>
      </c>
      <c r="F167" s="28">
        <f>'ORIGEN MUJER'!BE10</f>
        <v>6729</v>
      </c>
      <c r="G167" s="7">
        <f t="shared" si="38"/>
        <v>560.75</v>
      </c>
      <c r="H167" s="6">
        <f t="shared" si="39"/>
        <v>2371.0499999999993</v>
      </c>
      <c r="I167" s="6">
        <f t="shared" si="40"/>
        <v>2371.0499999999993</v>
      </c>
      <c r="J167" s="19"/>
      <c r="L167">
        <v>20</v>
      </c>
      <c r="M167">
        <v>4</v>
      </c>
      <c r="N167" s="8">
        <f t="shared" si="41"/>
        <v>14.819062499999996</v>
      </c>
    </row>
    <row r="168" spans="1:14" ht="14.45" x14ac:dyDescent="0.3">
      <c r="A168" s="9" t="s">
        <v>7</v>
      </c>
      <c r="B168" s="23">
        <v>644</v>
      </c>
      <c r="C168" s="7">
        <f t="shared" si="35"/>
        <v>611.79999999999995</v>
      </c>
      <c r="D168" s="7">
        <f t="shared" si="36"/>
        <v>50.983333333333327</v>
      </c>
      <c r="E168" s="7">
        <f t="shared" si="37"/>
        <v>611.79999999999995</v>
      </c>
      <c r="F168" s="28">
        <f>'ORIGEN MUJER'!BE11</f>
        <v>517</v>
      </c>
      <c r="G168" s="7">
        <f t="shared" si="38"/>
        <v>43.083333333333336</v>
      </c>
      <c r="H168" s="6">
        <f t="shared" si="39"/>
        <v>94.799999999999955</v>
      </c>
      <c r="I168" s="6">
        <f t="shared" si="40"/>
        <v>94.799999999999955</v>
      </c>
      <c r="J168" s="19"/>
      <c r="L168">
        <v>3</v>
      </c>
      <c r="M168">
        <v>1</v>
      </c>
      <c r="N168" s="8">
        <f t="shared" si="41"/>
        <v>3.949999999999998</v>
      </c>
    </row>
    <row r="169" spans="1:14" ht="14.45" x14ac:dyDescent="0.3">
      <c r="A169" s="9" t="s">
        <v>8</v>
      </c>
      <c r="B169" s="23">
        <v>2312</v>
      </c>
      <c r="C169" s="7">
        <f t="shared" si="35"/>
        <v>2196.4</v>
      </c>
      <c r="D169" s="7">
        <f t="shared" si="36"/>
        <v>183.03333333333333</v>
      </c>
      <c r="E169" s="7">
        <f t="shared" si="37"/>
        <v>2196.4</v>
      </c>
      <c r="F169" s="28">
        <f>'ORIGEN MUJER'!BE12</f>
        <v>1711</v>
      </c>
      <c r="G169" s="7">
        <f t="shared" si="38"/>
        <v>142.58333333333334</v>
      </c>
      <c r="H169" s="6">
        <f t="shared" si="39"/>
        <v>485.40000000000009</v>
      </c>
      <c r="I169" s="6">
        <f t="shared" si="40"/>
        <v>485.40000000000009</v>
      </c>
      <c r="J169" s="19"/>
      <c r="L169">
        <v>6</v>
      </c>
      <c r="M169">
        <v>2</v>
      </c>
      <c r="N169" s="8">
        <f t="shared" si="41"/>
        <v>10.112500000000002</v>
      </c>
    </row>
    <row r="170" spans="1:14" ht="14.45" x14ac:dyDescent="0.3">
      <c r="A170" s="9" t="s">
        <v>9</v>
      </c>
      <c r="B170" s="23">
        <v>1342</v>
      </c>
      <c r="C170" s="7">
        <f t="shared" si="35"/>
        <v>1274.9000000000001</v>
      </c>
      <c r="D170" s="7">
        <f t="shared" si="36"/>
        <v>106.24166666666667</v>
      </c>
      <c r="E170" s="7">
        <f t="shared" si="37"/>
        <v>1274.9000000000001</v>
      </c>
      <c r="F170" s="28">
        <f>'ORIGEN MUJER'!BE13</f>
        <v>1203</v>
      </c>
      <c r="G170" s="7">
        <f t="shared" si="38"/>
        <v>100.25</v>
      </c>
      <c r="H170" s="6">
        <f t="shared" si="39"/>
        <v>71.900000000000091</v>
      </c>
      <c r="I170" s="6">
        <f t="shared" si="40"/>
        <v>71.900000000000091</v>
      </c>
      <c r="J170" s="19"/>
      <c r="L170">
        <v>4</v>
      </c>
      <c r="M170">
        <v>1</v>
      </c>
      <c r="N170" s="8">
        <f t="shared" si="41"/>
        <v>2.2468750000000028</v>
      </c>
    </row>
    <row r="171" spans="1:14" ht="14.45" x14ac:dyDescent="0.3">
      <c r="A171" s="9" t="s">
        <v>10</v>
      </c>
      <c r="B171" s="23">
        <v>3981</v>
      </c>
      <c r="C171" s="7">
        <f t="shared" si="35"/>
        <v>3781.95</v>
      </c>
      <c r="D171" s="7">
        <f t="shared" si="36"/>
        <v>315.16249999999997</v>
      </c>
      <c r="E171" s="7">
        <f t="shared" si="37"/>
        <v>3781.95</v>
      </c>
      <c r="F171" s="28">
        <f>'ORIGEN MUJER'!BE14</f>
        <v>3555</v>
      </c>
      <c r="G171" s="7">
        <f t="shared" si="38"/>
        <v>296.25</v>
      </c>
      <c r="H171" s="6">
        <f t="shared" si="39"/>
        <v>226.94999999999982</v>
      </c>
      <c r="I171" s="6">
        <f t="shared" si="40"/>
        <v>226.94999999999982</v>
      </c>
      <c r="J171" s="19"/>
      <c r="L171">
        <v>10</v>
      </c>
      <c r="M171">
        <v>4</v>
      </c>
      <c r="N171" s="8">
        <f t="shared" si="41"/>
        <v>2.8368749999999978</v>
      </c>
    </row>
    <row r="172" spans="1:14" ht="14.45" x14ac:dyDescent="0.3">
      <c r="A172" s="9" t="s">
        <v>11</v>
      </c>
      <c r="B172" s="23">
        <v>2018</v>
      </c>
      <c r="C172" s="7">
        <f t="shared" si="35"/>
        <v>1917.1</v>
      </c>
      <c r="D172" s="7">
        <f t="shared" si="36"/>
        <v>159.75833333333333</v>
      </c>
      <c r="E172" s="7">
        <f t="shared" si="37"/>
        <v>1917.1</v>
      </c>
      <c r="F172" s="28">
        <f>'ORIGEN MUJER'!BE15</f>
        <v>1575</v>
      </c>
      <c r="G172" s="7">
        <f t="shared" si="38"/>
        <v>131.25</v>
      </c>
      <c r="H172" s="6">
        <f t="shared" si="39"/>
        <v>342.09999999999991</v>
      </c>
      <c r="I172" s="6">
        <f t="shared" si="40"/>
        <v>342.09999999999991</v>
      </c>
      <c r="J172" s="19"/>
      <c r="L172">
        <v>5</v>
      </c>
      <c r="M172">
        <v>2</v>
      </c>
      <c r="N172" s="8">
        <f t="shared" si="41"/>
        <v>8.5524999999999984</v>
      </c>
    </row>
    <row r="173" spans="1:14" ht="14.45" x14ac:dyDescent="0.3">
      <c r="A173" s="9" t="s">
        <v>12</v>
      </c>
      <c r="B173" s="23">
        <v>1016</v>
      </c>
      <c r="C173" s="7">
        <f t="shared" si="35"/>
        <v>965.2</v>
      </c>
      <c r="D173" s="7">
        <f t="shared" si="36"/>
        <v>80.433333333333337</v>
      </c>
      <c r="E173" s="7">
        <f t="shared" si="37"/>
        <v>965.2</v>
      </c>
      <c r="F173" s="28">
        <f>'ORIGEN MUJER'!BE16</f>
        <v>702</v>
      </c>
      <c r="G173" s="7">
        <f t="shared" si="38"/>
        <v>58.5</v>
      </c>
      <c r="H173" s="6">
        <f t="shared" si="39"/>
        <v>263.20000000000005</v>
      </c>
      <c r="I173" s="6">
        <f t="shared" si="40"/>
        <v>263.20000000000005</v>
      </c>
      <c r="J173" s="19"/>
      <c r="L173">
        <v>2</v>
      </c>
      <c r="M173">
        <v>1</v>
      </c>
      <c r="N173" s="8">
        <f t="shared" si="41"/>
        <v>16.450000000000003</v>
      </c>
    </row>
    <row r="174" spans="1:14" ht="14.45" x14ac:dyDescent="0.3">
      <c r="A174" s="9" t="s">
        <v>13</v>
      </c>
      <c r="B174" s="23">
        <v>960</v>
      </c>
      <c r="C174" s="7">
        <f t="shared" si="35"/>
        <v>912</v>
      </c>
      <c r="D174" s="7">
        <f t="shared" si="36"/>
        <v>76</v>
      </c>
      <c r="E174" s="7">
        <f t="shared" si="37"/>
        <v>912</v>
      </c>
      <c r="F174" s="28">
        <f>'ORIGEN MUJER'!BE17</f>
        <v>745</v>
      </c>
      <c r="G174" s="7">
        <f t="shared" si="38"/>
        <v>62.083333333333336</v>
      </c>
      <c r="H174" s="6">
        <f t="shared" si="39"/>
        <v>167</v>
      </c>
      <c r="I174" s="6">
        <f t="shared" si="40"/>
        <v>167</v>
      </c>
      <c r="J174" s="19"/>
      <c r="L174">
        <v>2</v>
      </c>
      <c r="M174">
        <v>1</v>
      </c>
      <c r="N174" s="8">
        <f t="shared" si="41"/>
        <v>10.4375</v>
      </c>
    </row>
    <row r="175" spans="1:14" ht="14.45" x14ac:dyDescent="0.3">
      <c r="A175" s="9" t="s">
        <v>14</v>
      </c>
      <c r="B175" s="23">
        <v>424</v>
      </c>
      <c r="C175" s="7">
        <f t="shared" si="35"/>
        <v>402.8</v>
      </c>
      <c r="D175" s="7">
        <f t="shared" si="36"/>
        <v>33.56666666666667</v>
      </c>
      <c r="E175" s="7">
        <f t="shared" si="37"/>
        <v>402.80000000000007</v>
      </c>
      <c r="F175" s="28">
        <f>'ORIGEN MUJER'!BE18</f>
        <v>358</v>
      </c>
      <c r="G175" s="7">
        <f t="shared" si="38"/>
        <v>29.833333333333332</v>
      </c>
      <c r="H175" s="6">
        <f t="shared" si="39"/>
        <v>44.800000000000068</v>
      </c>
      <c r="I175" s="6">
        <f t="shared" si="40"/>
        <v>44.800000000000068</v>
      </c>
      <c r="J175" s="19"/>
      <c r="L175">
        <v>1</v>
      </c>
      <c r="M175">
        <v>1</v>
      </c>
      <c r="N175" s="8">
        <f t="shared" si="41"/>
        <v>5.6000000000000085</v>
      </c>
    </row>
    <row r="176" spans="1:14" ht="14.45" x14ac:dyDescent="0.3">
      <c r="A176" s="9" t="s">
        <v>15</v>
      </c>
      <c r="B176" s="23">
        <v>327</v>
      </c>
      <c r="C176" s="7">
        <f t="shared" si="35"/>
        <v>310.64999999999998</v>
      </c>
      <c r="D176" s="7">
        <f t="shared" si="36"/>
        <v>25.887499999999999</v>
      </c>
      <c r="E176" s="7">
        <f t="shared" si="37"/>
        <v>310.64999999999998</v>
      </c>
      <c r="F176" s="28">
        <f>'ORIGEN MUJER'!BE19</f>
        <v>285</v>
      </c>
      <c r="G176" s="7">
        <f t="shared" si="38"/>
        <v>23.75</v>
      </c>
      <c r="H176" s="6">
        <f t="shared" si="39"/>
        <v>25.649999999999977</v>
      </c>
      <c r="I176" s="6">
        <f t="shared" si="40"/>
        <v>25.649999999999977</v>
      </c>
      <c r="J176" s="19"/>
      <c r="L176">
        <v>1</v>
      </c>
      <c r="M176">
        <v>1</v>
      </c>
      <c r="N176" s="8">
        <f t="shared" si="41"/>
        <v>3.2062499999999972</v>
      </c>
    </row>
    <row r="177" spans="1:14" ht="14.45" x14ac:dyDescent="0.3">
      <c r="A177" s="9" t="s">
        <v>16</v>
      </c>
      <c r="B177" s="23">
        <v>305</v>
      </c>
      <c r="C177" s="7">
        <f t="shared" si="35"/>
        <v>289.75</v>
      </c>
      <c r="D177" s="7">
        <f t="shared" si="36"/>
        <v>24.145833333333332</v>
      </c>
      <c r="E177" s="7">
        <f t="shared" si="37"/>
        <v>289.75</v>
      </c>
      <c r="F177" s="28">
        <f>'ORIGEN MUJER'!BE20</f>
        <v>333</v>
      </c>
      <c r="G177" s="7">
        <f t="shared" si="38"/>
        <v>27.75</v>
      </c>
      <c r="H177" s="6">
        <f t="shared" si="39"/>
        <v>-43.25</v>
      </c>
      <c r="I177" s="6">
        <f t="shared" si="40"/>
        <v>-43.25</v>
      </c>
      <c r="J177" s="19"/>
      <c r="L177">
        <v>1</v>
      </c>
      <c r="M177">
        <v>1</v>
      </c>
      <c r="N177" s="8">
        <f t="shared" si="41"/>
        <v>-5.40625</v>
      </c>
    </row>
    <row r="178" spans="1:14" ht="14.45" x14ac:dyDescent="0.3">
      <c r="A178" s="9" t="s">
        <v>17</v>
      </c>
      <c r="B178" s="23">
        <v>842</v>
      </c>
      <c r="C178" s="7">
        <f t="shared" si="35"/>
        <v>799.9</v>
      </c>
      <c r="D178" s="7">
        <f t="shared" si="36"/>
        <v>66.658333333333331</v>
      </c>
      <c r="E178" s="7">
        <f t="shared" si="37"/>
        <v>799.9</v>
      </c>
      <c r="F178" s="28">
        <f>'ORIGEN MUJER'!BE21</f>
        <v>829</v>
      </c>
      <c r="G178" s="7">
        <f t="shared" si="38"/>
        <v>69.083333333333329</v>
      </c>
      <c r="H178" s="6">
        <f t="shared" si="39"/>
        <v>-29.100000000000023</v>
      </c>
      <c r="I178" s="6">
        <f t="shared" si="40"/>
        <v>-29.100000000000023</v>
      </c>
      <c r="J178" s="19"/>
      <c r="L178">
        <v>2</v>
      </c>
      <c r="M178">
        <v>1</v>
      </c>
      <c r="N178" s="8">
        <f t="shared" si="41"/>
        <v>-1.8187500000000014</v>
      </c>
    </row>
    <row r="179" spans="1:14" ht="14.45" x14ac:dyDescent="0.3">
      <c r="A179" s="9" t="s">
        <v>18</v>
      </c>
      <c r="B179" s="23">
        <v>1772</v>
      </c>
      <c r="C179" s="7">
        <f t="shared" si="35"/>
        <v>1683.4</v>
      </c>
      <c r="D179" s="7">
        <f t="shared" si="36"/>
        <v>140.28333333333333</v>
      </c>
      <c r="E179" s="7">
        <f t="shared" si="37"/>
        <v>1683.4</v>
      </c>
      <c r="F179" s="28">
        <f>'ORIGEN MUJER'!BE22</f>
        <v>1609</v>
      </c>
      <c r="G179" s="7">
        <f t="shared" si="38"/>
        <v>134.08333333333334</v>
      </c>
      <c r="H179" s="6">
        <f t="shared" si="39"/>
        <v>74.400000000000091</v>
      </c>
      <c r="I179" s="6">
        <f t="shared" si="40"/>
        <v>74.400000000000091</v>
      </c>
      <c r="J179" s="19"/>
      <c r="L179">
        <v>4</v>
      </c>
      <c r="M179">
        <v>2</v>
      </c>
      <c r="N179" s="8">
        <f t="shared" si="41"/>
        <v>2.3250000000000028</v>
      </c>
    </row>
    <row r="180" spans="1:14" ht="14.45" x14ac:dyDescent="0.3">
      <c r="A180" s="9" t="s">
        <v>19</v>
      </c>
      <c r="B180" s="23">
        <v>1837</v>
      </c>
      <c r="C180" s="7">
        <f t="shared" si="35"/>
        <v>1745.15</v>
      </c>
      <c r="D180" s="7">
        <f t="shared" si="36"/>
        <v>145.42916666666667</v>
      </c>
      <c r="E180" s="7">
        <f t="shared" si="37"/>
        <v>1745.15</v>
      </c>
      <c r="F180" s="28">
        <f>'ORIGEN MUJER'!BE23</f>
        <v>1207</v>
      </c>
      <c r="G180" s="7">
        <f t="shared" si="38"/>
        <v>100.58333333333333</v>
      </c>
      <c r="H180" s="6">
        <f t="shared" si="39"/>
        <v>538.15000000000009</v>
      </c>
      <c r="I180" s="6">
        <f t="shared" si="40"/>
        <v>538.15000000000009</v>
      </c>
      <c r="J180" s="19"/>
      <c r="L180">
        <v>3</v>
      </c>
      <c r="M180">
        <v>1</v>
      </c>
      <c r="N180" s="8">
        <f t="shared" si="41"/>
        <v>22.422916666666669</v>
      </c>
    </row>
    <row r="181" spans="1:14" ht="14.45" x14ac:dyDescent="0.3">
      <c r="A181" s="9" t="s">
        <v>20</v>
      </c>
      <c r="B181" s="23">
        <v>1208</v>
      </c>
      <c r="C181" s="7">
        <f t="shared" si="35"/>
        <v>1147.5999999999999</v>
      </c>
      <c r="D181" s="7">
        <f t="shared" si="36"/>
        <v>95.633333333333326</v>
      </c>
      <c r="E181" s="7">
        <f t="shared" si="37"/>
        <v>1147.5999999999999</v>
      </c>
      <c r="F181" s="28">
        <f>'ORIGEN MUJER'!BE24</f>
        <v>1122</v>
      </c>
      <c r="G181" s="7">
        <f t="shared" si="38"/>
        <v>93.5</v>
      </c>
      <c r="H181" s="6">
        <f t="shared" si="39"/>
        <v>25.599999999999909</v>
      </c>
      <c r="I181" s="6">
        <f t="shared" si="40"/>
        <v>25.599999999999909</v>
      </c>
      <c r="J181" s="19"/>
      <c r="L181">
        <v>2</v>
      </c>
      <c r="M181">
        <v>1</v>
      </c>
      <c r="N181" s="8">
        <f t="shared" si="41"/>
        <v>1.5999999999999943</v>
      </c>
    </row>
    <row r="182" spans="1:14" ht="14.45" x14ac:dyDescent="0.3">
      <c r="A182" s="9" t="s">
        <v>21</v>
      </c>
      <c r="B182" s="23">
        <v>9927</v>
      </c>
      <c r="C182" s="7">
        <f t="shared" si="35"/>
        <v>9430.65</v>
      </c>
      <c r="D182" s="7">
        <f t="shared" si="36"/>
        <v>785.88749999999993</v>
      </c>
      <c r="E182" s="7">
        <f t="shared" si="37"/>
        <v>9430.65</v>
      </c>
      <c r="F182" s="28">
        <f>'ORIGEN MUJER'!BE25</f>
        <v>9641</v>
      </c>
      <c r="G182" s="7">
        <f t="shared" si="38"/>
        <v>803.41666666666663</v>
      </c>
      <c r="H182" s="6">
        <f t="shared" si="39"/>
        <v>-210.35000000000036</v>
      </c>
      <c r="I182" s="6">
        <f t="shared" si="40"/>
        <v>-210.35000000000036</v>
      </c>
      <c r="J182" s="19"/>
      <c r="L182">
        <v>10</v>
      </c>
      <c r="M182">
        <v>10</v>
      </c>
      <c r="N182" s="8">
        <f t="shared" si="41"/>
        <v>-2.6293750000000045</v>
      </c>
    </row>
    <row r="183" spans="1:14" ht="14.45" x14ac:dyDescent="0.3">
      <c r="A183" s="9" t="s">
        <v>22</v>
      </c>
      <c r="B183" s="23">
        <v>9240</v>
      </c>
      <c r="C183" s="7">
        <f t="shared" si="35"/>
        <v>8778</v>
      </c>
      <c r="D183" s="7">
        <f t="shared" si="36"/>
        <v>731.5</v>
      </c>
      <c r="E183" s="7">
        <f t="shared" si="37"/>
        <v>8778</v>
      </c>
      <c r="F183" s="28">
        <f>'ORIGEN MUJER'!BE26</f>
        <v>7090</v>
      </c>
      <c r="G183" s="7">
        <f t="shared" si="38"/>
        <v>590.83333333333337</v>
      </c>
      <c r="H183" s="6">
        <f t="shared" si="39"/>
        <v>1688</v>
      </c>
      <c r="I183" s="6">
        <f t="shared" si="40"/>
        <v>1688</v>
      </c>
      <c r="J183" s="19"/>
      <c r="L183">
        <v>10</v>
      </c>
      <c r="M183">
        <v>10</v>
      </c>
      <c r="N183" s="8">
        <f t="shared" si="41"/>
        <v>21.1</v>
      </c>
    </row>
    <row r="184" spans="1:14" ht="14.45" x14ac:dyDescent="0.3">
      <c r="A184" s="9" t="s">
        <v>23</v>
      </c>
      <c r="B184" s="23">
        <v>1677</v>
      </c>
      <c r="C184" s="7">
        <f t="shared" si="35"/>
        <v>1593.15</v>
      </c>
      <c r="D184" s="7">
        <f t="shared" si="36"/>
        <v>132.76250000000002</v>
      </c>
      <c r="E184" s="7">
        <f t="shared" si="37"/>
        <v>1593.15</v>
      </c>
      <c r="F184" s="28">
        <f>'ORIGEN MUJER'!BE27</f>
        <v>1061</v>
      </c>
      <c r="G184" s="7">
        <f t="shared" si="38"/>
        <v>88.416666666666671</v>
      </c>
      <c r="H184" s="6">
        <f t="shared" si="39"/>
        <v>532.15000000000009</v>
      </c>
      <c r="I184" s="6">
        <f t="shared" si="40"/>
        <v>532.15000000000009</v>
      </c>
      <c r="J184" s="19"/>
      <c r="L184">
        <v>3</v>
      </c>
      <c r="M184">
        <v>2</v>
      </c>
      <c r="N184" s="8">
        <f t="shared" si="41"/>
        <v>22.172916666666669</v>
      </c>
    </row>
    <row r="185" spans="1:14" ht="14.45" x14ac:dyDescent="0.3">
      <c r="A185" s="9" t="s">
        <v>24</v>
      </c>
      <c r="B185" s="23">
        <v>1564</v>
      </c>
      <c r="C185" s="7">
        <f t="shared" si="35"/>
        <v>1485.8</v>
      </c>
      <c r="D185" s="7">
        <f t="shared" si="36"/>
        <v>123.81666666666666</v>
      </c>
      <c r="E185" s="7">
        <f t="shared" si="37"/>
        <v>1485.8</v>
      </c>
      <c r="F185" s="28">
        <f>'ORIGEN MUJER'!BE28</f>
        <v>940</v>
      </c>
      <c r="G185" s="7">
        <f t="shared" si="38"/>
        <v>78.333333333333329</v>
      </c>
      <c r="H185" s="6">
        <f t="shared" si="39"/>
        <v>545.79999999999995</v>
      </c>
      <c r="I185" s="6">
        <f t="shared" si="40"/>
        <v>545.79999999999995</v>
      </c>
      <c r="J185" s="19"/>
      <c r="L185">
        <v>2</v>
      </c>
      <c r="M185">
        <v>2</v>
      </c>
      <c r="N185" s="8">
        <f t="shared" si="41"/>
        <v>34.112499999999997</v>
      </c>
    </row>
    <row r="186" spans="1:14" ht="14.45" x14ac:dyDescent="0.3">
      <c r="A186" s="9" t="s">
        <v>25</v>
      </c>
      <c r="B186" s="23">
        <v>742</v>
      </c>
      <c r="C186" s="7">
        <f t="shared" si="35"/>
        <v>704.9</v>
      </c>
      <c r="D186" s="7">
        <f t="shared" si="36"/>
        <v>58.741666666666667</v>
      </c>
      <c r="E186" s="7">
        <f t="shared" si="37"/>
        <v>704.9</v>
      </c>
      <c r="F186" s="28">
        <f>'ORIGEN MUJER'!BE29</f>
        <v>666</v>
      </c>
      <c r="G186" s="7">
        <f t="shared" si="38"/>
        <v>55.5</v>
      </c>
      <c r="H186" s="6">
        <f t="shared" si="39"/>
        <v>38.899999999999977</v>
      </c>
      <c r="I186" s="6">
        <f t="shared" si="40"/>
        <v>38.899999999999977</v>
      </c>
      <c r="J186" s="19"/>
      <c r="L186">
        <v>4</v>
      </c>
      <c r="M186">
        <v>2</v>
      </c>
      <c r="N186" s="8">
        <f t="shared" si="41"/>
        <v>1.2156249999999993</v>
      </c>
    </row>
    <row r="187" spans="1:14" ht="14.45" x14ac:dyDescent="0.3">
      <c r="A187" s="9" t="s">
        <v>26</v>
      </c>
      <c r="B187" s="23">
        <v>4180</v>
      </c>
      <c r="C187" s="7">
        <f t="shared" si="35"/>
        <v>3971</v>
      </c>
      <c r="D187" s="7">
        <f t="shared" si="36"/>
        <v>330.91666666666669</v>
      </c>
      <c r="E187" s="7">
        <f t="shared" si="37"/>
        <v>3971</v>
      </c>
      <c r="F187" s="28">
        <f>'ORIGEN MUJER'!BE30</f>
        <v>3292</v>
      </c>
      <c r="G187" s="7">
        <f t="shared" si="38"/>
        <v>274.33333333333331</v>
      </c>
      <c r="H187" s="6">
        <f t="shared" si="39"/>
        <v>679</v>
      </c>
      <c r="I187" s="6">
        <f t="shared" si="40"/>
        <v>679</v>
      </c>
      <c r="J187" s="19"/>
      <c r="L187">
        <v>6</v>
      </c>
      <c r="M187">
        <v>4</v>
      </c>
      <c r="N187" s="8">
        <f t="shared" si="41"/>
        <v>14.145833333333334</v>
      </c>
    </row>
    <row r="188" spans="1:14" ht="14.45" x14ac:dyDescent="0.3">
      <c r="A188" s="9" t="s">
        <v>27</v>
      </c>
      <c r="B188" s="23">
        <v>1261</v>
      </c>
      <c r="C188" s="7">
        <f t="shared" si="35"/>
        <v>1197.95</v>
      </c>
      <c r="D188" s="7">
        <f t="shared" si="36"/>
        <v>99.829166666666666</v>
      </c>
      <c r="E188" s="7">
        <f t="shared" si="37"/>
        <v>1197.95</v>
      </c>
      <c r="F188" s="28">
        <f>'ORIGEN MUJER'!BE31</f>
        <v>853</v>
      </c>
      <c r="G188" s="7">
        <f t="shared" si="38"/>
        <v>71.083333333333329</v>
      </c>
      <c r="H188" s="6">
        <f t="shared" si="39"/>
        <v>344.95000000000005</v>
      </c>
      <c r="I188" s="6">
        <f t="shared" si="40"/>
        <v>344.95000000000005</v>
      </c>
      <c r="J188" s="19"/>
      <c r="L188">
        <v>2</v>
      </c>
      <c r="M188">
        <v>1</v>
      </c>
      <c r="N188" s="8">
        <f t="shared" si="41"/>
        <v>21.559375000000003</v>
      </c>
    </row>
    <row r="189" spans="1:14" ht="14.45" x14ac:dyDescent="0.3">
      <c r="A189" s="9" t="s">
        <v>28</v>
      </c>
      <c r="B189" s="23">
        <v>68</v>
      </c>
      <c r="C189" s="7">
        <f t="shared" si="35"/>
        <v>64.599999999999994</v>
      </c>
      <c r="D189" s="7">
        <f t="shared" si="36"/>
        <v>5.3833333333333329</v>
      </c>
      <c r="E189" s="7">
        <f t="shared" si="37"/>
        <v>64.599999999999994</v>
      </c>
      <c r="F189" s="28">
        <f>'ORIGEN MUJER'!BE32</f>
        <v>90</v>
      </c>
      <c r="G189" s="7">
        <f t="shared" si="38"/>
        <v>7.5</v>
      </c>
      <c r="H189" s="6">
        <f t="shared" si="39"/>
        <v>-25.400000000000006</v>
      </c>
      <c r="I189" s="6">
        <f t="shared" si="40"/>
        <v>-25.400000000000006</v>
      </c>
      <c r="J189" s="19"/>
      <c r="L189">
        <v>1</v>
      </c>
      <c r="M189">
        <v>1</v>
      </c>
      <c r="N189" s="8">
        <f t="shared" si="41"/>
        <v>-3.1750000000000007</v>
      </c>
    </row>
    <row r="190" spans="1:14" ht="14.45" x14ac:dyDescent="0.3">
      <c r="A190" s="9" t="s">
        <v>30</v>
      </c>
      <c r="B190" s="23">
        <v>89440</v>
      </c>
      <c r="C190" s="7">
        <f t="shared" si="35"/>
        <v>84968</v>
      </c>
      <c r="D190" s="7">
        <f t="shared" si="36"/>
        <v>7080.666666666667</v>
      </c>
      <c r="E190" s="7">
        <f t="shared" si="37"/>
        <v>84968</v>
      </c>
      <c r="F190" s="28">
        <f>'ORIGEN MUJER'!BE33</f>
        <v>76732</v>
      </c>
      <c r="G190" s="7">
        <f t="shared" si="38"/>
        <v>6394.333333333333</v>
      </c>
      <c r="H190" s="6">
        <f t="shared" si="39"/>
        <v>8236</v>
      </c>
      <c r="I190" s="6">
        <f t="shared" si="40"/>
        <v>8236</v>
      </c>
      <c r="J190" s="19"/>
      <c r="L190">
        <v>150</v>
      </c>
      <c r="M190">
        <v>68</v>
      </c>
      <c r="N190" s="8">
        <f t="shared" si="41"/>
        <v>6.8633333333333333</v>
      </c>
    </row>
    <row r="193" spans="1:14" ht="14.45" x14ac:dyDescent="0.3">
      <c r="A193" s="11" t="s">
        <v>45</v>
      </c>
    </row>
    <row r="195" spans="1:14" ht="72" x14ac:dyDescent="0.3">
      <c r="A195" s="3" t="s">
        <v>29</v>
      </c>
      <c r="B195" s="3" t="s">
        <v>3</v>
      </c>
      <c r="C195" s="4" t="s">
        <v>60</v>
      </c>
      <c r="D195" s="3" t="s">
        <v>31</v>
      </c>
      <c r="E195" s="4" t="s">
        <v>69</v>
      </c>
      <c r="F195" s="4" t="s">
        <v>68</v>
      </c>
      <c r="G195" s="4" t="s">
        <v>61</v>
      </c>
      <c r="H195" s="3" t="s">
        <v>32</v>
      </c>
      <c r="I195" s="4" t="s">
        <v>66</v>
      </c>
      <c r="J195" s="15"/>
      <c r="L195" s="4" t="s">
        <v>51</v>
      </c>
      <c r="M195" s="4" t="s">
        <v>54</v>
      </c>
      <c r="N195" s="4" t="s">
        <v>53</v>
      </c>
    </row>
    <row r="196" spans="1:14" x14ac:dyDescent="0.25">
      <c r="A196" s="9" t="s">
        <v>4</v>
      </c>
      <c r="B196" s="23">
        <v>45146</v>
      </c>
      <c r="C196" s="7">
        <f>3*B196/100</f>
        <v>1354.38</v>
      </c>
      <c r="D196" s="7">
        <f>C196/12</f>
        <v>112.86500000000001</v>
      </c>
      <c r="E196" s="7">
        <f>D196*$E$4</f>
        <v>1354.38</v>
      </c>
      <c r="F196" s="25">
        <v>46</v>
      </c>
      <c r="G196" s="7">
        <f>F196/$E$4</f>
        <v>3.8333333333333335</v>
      </c>
      <c r="H196" s="6">
        <f>E196-F196</f>
        <v>1308.3800000000001</v>
      </c>
      <c r="I196" s="6">
        <f>H196+(D196*$H$4)</f>
        <v>1308.3800000000001</v>
      </c>
      <c r="J196" s="19"/>
      <c r="L196">
        <v>32</v>
      </c>
      <c r="M196">
        <v>8</v>
      </c>
      <c r="N196" s="8">
        <f>(I196/M196)/8</f>
        <v>20.443437500000002</v>
      </c>
    </row>
    <row r="197" spans="1:14" x14ac:dyDescent="0.25">
      <c r="A197" s="9" t="s">
        <v>5</v>
      </c>
      <c r="B197" s="23">
        <v>12849</v>
      </c>
      <c r="C197" s="7">
        <f t="shared" ref="C197:C220" si="42">3*B197/100</f>
        <v>385.47</v>
      </c>
      <c r="D197" s="7">
        <f t="shared" ref="D197:D221" si="43">C197/12</f>
        <v>32.122500000000002</v>
      </c>
      <c r="E197" s="7">
        <f t="shared" ref="E197:E221" si="44">D197*$E$4</f>
        <v>385.47</v>
      </c>
      <c r="F197" s="25">
        <v>3</v>
      </c>
      <c r="G197" s="7">
        <f t="shared" ref="G197:G220" si="45">F197/$E$4</f>
        <v>0.25</v>
      </c>
      <c r="H197" s="6">
        <f t="shared" ref="H197:H220" si="46">E197-F197</f>
        <v>382.47</v>
      </c>
      <c r="I197" s="6">
        <f t="shared" ref="I197:I221" si="47">H197+(D197*$H$4)</f>
        <v>382.47</v>
      </c>
      <c r="J197" s="19"/>
      <c r="L197">
        <v>14</v>
      </c>
      <c r="M197">
        <v>4</v>
      </c>
      <c r="N197" s="8">
        <f>(I197/L197)/8</f>
        <v>3.4149107142857145</v>
      </c>
    </row>
    <row r="198" spans="1:14" x14ac:dyDescent="0.25">
      <c r="A198" s="9" t="s">
        <v>6</v>
      </c>
      <c r="B198" s="23">
        <v>17109</v>
      </c>
      <c r="C198" s="7">
        <f t="shared" si="42"/>
        <v>513.27</v>
      </c>
      <c r="D198" s="7">
        <f t="shared" si="43"/>
        <v>42.772500000000001</v>
      </c>
      <c r="E198" s="7">
        <f t="shared" si="44"/>
        <v>513.27</v>
      </c>
      <c r="F198" s="25">
        <v>12</v>
      </c>
      <c r="G198" s="7">
        <f t="shared" si="45"/>
        <v>1</v>
      </c>
      <c r="H198" s="6">
        <f t="shared" si="46"/>
        <v>501.27</v>
      </c>
      <c r="I198" s="6">
        <f t="shared" si="47"/>
        <v>501.27</v>
      </c>
      <c r="J198" s="19"/>
      <c r="L198">
        <v>20</v>
      </c>
      <c r="M198">
        <v>4</v>
      </c>
      <c r="N198" s="8">
        <f>(I198/L198)/8</f>
        <v>3.1329374999999997</v>
      </c>
    </row>
    <row r="199" spans="1:14" x14ac:dyDescent="0.25">
      <c r="A199" s="9" t="s">
        <v>7</v>
      </c>
      <c r="B199" s="23">
        <v>970</v>
      </c>
      <c r="C199" s="7">
        <f t="shared" si="42"/>
        <v>29.1</v>
      </c>
      <c r="D199" s="7">
        <f t="shared" si="43"/>
        <v>2.4250000000000003</v>
      </c>
      <c r="E199" s="7">
        <f t="shared" si="44"/>
        <v>29.1</v>
      </c>
      <c r="F199" s="25">
        <v>1</v>
      </c>
      <c r="G199" s="7">
        <f t="shared" si="45"/>
        <v>8.3333333333333329E-2</v>
      </c>
      <c r="H199" s="6">
        <f t="shared" si="46"/>
        <v>28.1</v>
      </c>
      <c r="I199" s="6">
        <f t="shared" si="47"/>
        <v>28.1</v>
      </c>
      <c r="J199" s="19"/>
      <c r="L199">
        <v>3</v>
      </c>
      <c r="M199">
        <v>1</v>
      </c>
      <c r="N199" s="8">
        <f t="shared" ref="N199:N221" si="48">(I199/L199)/8</f>
        <v>1.1708333333333334</v>
      </c>
    </row>
    <row r="200" spans="1:14" x14ac:dyDescent="0.25">
      <c r="A200" s="9" t="s">
        <v>8</v>
      </c>
      <c r="B200" s="23">
        <v>4257</v>
      </c>
      <c r="C200" s="7">
        <f t="shared" si="42"/>
        <v>127.71</v>
      </c>
      <c r="D200" s="7">
        <f t="shared" si="43"/>
        <v>10.6425</v>
      </c>
      <c r="E200" s="7">
        <f t="shared" si="44"/>
        <v>127.71000000000001</v>
      </c>
      <c r="F200" s="25">
        <v>0</v>
      </c>
      <c r="G200" s="7">
        <f t="shared" si="45"/>
        <v>0</v>
      </c>
      <c r="H200" s="6">
        <f t="shared" si="46"/>
        <v>127.71000000000001</v>
      </c>
      <c r="I200" s="6">
        <f t="shared" si="47"/>
        <v>127.71000000000001</v>
      </c>
      <c r="J200" s="19"/>
      <c r="L200">
        <v>6</v>
      </c>
      <c r="M200">
        <v>2</v>
      </c>
      <c r="N200" s="8">
        <f t="shared" si="48"/>
        <v>2.660625</v>
      </c>
    </row>
    <row r="201" spans="1:14" x14ac:dyDescent="0.25">
      <c r="A201" s="9" t="s">
        <v>9</v>
      </c>
      <c r="B201" s="23">
        <v>2356</v>
      </c>
      <c r="C201" s="7">
        <f t="shared" si="42"/>
        <v>70.680000000000007</v>
      </c>
      <c r="D201" s="7">
        <f t="shared" si="43"/>
        <v>5.8900000000000006</v>
      </c>
      <c r="E201" s="7">
        <f t="shared" si="44"/>
        <v>70.680000000000007</v>
      </c>
      <c r="F201" s="25">
        <v>0</v>
      </c>
      <c r="G201" s="7">
        <f t="shared" si="45"/>
        <v>0</v>
      </c>
      <c r="H201" s="6">
        <f t="shared" si="46"/>
        <v>70.680000000000007</v>
      </c>
      <c r="I201" s="6">
        <f t="shared" si="47"/>
        <v>70.680000000000007</v>
      </c>
      <c r="J201" s="19"/>
      <c r="L201">
        <v>4</v>
      </c>
      <c r="M201">
        <v>1</v>
      </c>
      <c r="N201" s="8">
        <f t="shared" si="48"/>
        <v>2.2087500000000002</v>
      </c>
    </row>
    <row r="202" spans="1:14" x14ac:dyDescent="0.25">
      <c r="A202" s="9" t="s">
        <v>10</v>
      </c>
      <c r="B202" s="23">
        <v>6938</v>
      </c>
      <c r="C202" s="7">
        <f t="shared" si="42"/>
        <v>208.14</v>
      </c>
      <c r="D202" s="7">
        <f t="shared" si="43"/>
        <v>17.344999999999999</v>
      </c>
      <c r="E202" s="7">
        <f t="shared" si="44"/>
        <v>208.14</v>
      </c>
      <c r="F202" s="25">
        <v>4</v>
      </c>
      <c r="G202" s="7">
        <f t="shared" si="45"/>
        <v>0.33333333333333331</v>
      </c>
      <c r="H202" s="6">
        <f t="shared" si="46"/>
        <v>204.14</v>
      </c>
      <c r="I202" s="6">
        <f t="shared" si="47"/>
        <v>204.14</v>
      </c>
      <c r="J202" s="19"/>
      <c r="L202">
        <v>10</v>
      </c>
      <c r="M202">
        <v>4</v>
      </c>
      <c r="N202" s="8">
        <f t="shared" si="48"/>
        <v>2.5517499999999997</v>
      </c>
    </row>
    <row r="203" spans="1:14" x14ac:dyDescent="0.25">
      <c r="A203" s="9" t="s">
        <v>11</v>
      </c>
      <c r="B203" s="23">
        <v>3704</v>
      </c>
      <c r="C203" s="7">
        <f t="shared" si="42"/>
        <v>111.12</v>
      </c>
      <c r="D203" s="7">
        <f t="shared" si="43"/>
        <v>9.26</v>
      </c>
      <c r="E203" s="7">
        <f t="shared" si="44"/>
        <v>111.12</v>
      </c>
      <c r="F203" s="25">
        <v>6</v>
      </c>
      <c r="G203" s="7">
        <f t="shared" si="45"/>
        <v>0.5</v>
      </c>
      <c r="H203" s="6">
        <f t="shared" si="46"/>
        <v>105.12</v>
      </c>
      <c r="I203" s="6">
        <f t="shared" si="47"/>
        <v>105.12</v>
      </c>
      <c r="J203" s="19"/>
      <c r="L203">
        <v>5</v>
      </c>
      <c r="M203">
        <v>2</v>
      </c>
      <c r="N203" s="8">
        <f t="shared" si="48"/>
        <v>2.6280000000000001</v>
      </c>
    </row>
    <row r="204" spans="1:14" x14ac:dyDescent="0.25">
      <c r="A204" s="9" t="s">
        <v>12</v>
      </c>
      <c r="B204" s="23">
        <v>1971</v>
      </c>
      <c r="C204" s="7">
        <f t="shared" si="42"/>
        <v>59.13</v>
      </c>
      <c r="D204" s="7">
        <f t="shared" si="43"/>
        <v>4.9275000000000002</v>
      </c>
      <c r="E204" s="7">
        <f t="shared" si="44"/>
        <v>59.13</v>
      </c>
      <c r="F204" s="25">
        <v>17</v>
      </c>
      <c r="G204" s="7">
        <f t="shared" si="45"/>
        <v>1.4166666666666667</v>
      </c>
      <c r="H204" s="6">
        <f t="shared" si="46"/>
        <v>42.13</v>
      </c>
      <c r="I204" s="6">
        <f t="shared" si="47"/>
        <v>42.13</v>
      </c>
      <c r="J204" s="19"/>
      <c r="L204">
        <v>2</v>
      </c>
      <c r="M204">
        <v>1</v>
      </c>
      <c r="N204" s="8">
        <f t="shared" si="48"/>
        <v>2.6331250000000002</v>
      </c>
    </row>
    <row r="205" spans="1:14" x14ac:dyDescent="0.25">
      <c r="A205" s="9" t="s">
        <v>13</v>
      </c>
      <c r="B205" s="23">
        <v>1813</v>
      </c>
      <c r="C205" s="7">
        <f t="shared" si="42"/>
        <v>54.39</v>
      </c>
      <c r="D205" s="7">
        <f t="shared" si="43"/>
        <v>4.5324999999999998</v>
      </c>
      <c r="E205" s="7">
        <f t="shared" si="44"/>
        <v>54.39</v>
      </c>
      <c r="F205" s="25">
        <v>1</v>
      </c>
      <c r="G205" s="7">
        <f t="shared" si="45"/>
        <v>8.3333333333333329E-2</v>
      </c>
      <c r="H205" s="6">
        <f t="shared" si="46"/>
        <v>53.39</v>
      </c>
      <c r="I205" s="6">
        <f t="shared" si="47"/>
        <v>53.39</v>
      </c>
      <c r="J205" s="19"/>
      <c r="L205">
        <v>2</v>
      </c>
      <c r="M205">
        <v>1</v>
      </c>
      <c r="N205" s="8">
        <f t="shared" si="48"/>
        <v>3.336875</v>
      </c>
    </row>
    <row r="206" spans="1:14" x14ac:dyDescent="0.25">
      <c r="A206" s="9" t="s">
        <v>14</v>
      </c>
      <c r="B206" s="23">
        <v>752</v>
      </c>
      <c r="C206" s="7">
        <f t="shared" si="42"/>
        <v>22.56</v>
      </c>
      <c r="D206" s="7">
        <f t="shared" si="43"/>
        <v>1.88</v>
      </c>
      <c r="E206" s="7">
        <f t="shared" si="44"/>
        <v>22.56</v>
      </c>
      <c r="F206" s="25">
        <v>11</v>
      </c>
      <c r="G206" s="7">
        <f t="shared" si="45"/>
        <v>0.91666666666666663</v>
      </c>
      <c r="H206" s="6">
        <f t="shared" si="46"/>
        <v>11.559999999999999</v>
      </c>
      <c r="I206" s="6">
        <f t="shared" si="47"/>
        <v>11.559999999999999</v>
      </c>
      <c r="J206" s="19"/>
      <c r="L206">
        <v>1</v>
      </c>
      <c r="M206">
        <v>1</v>
      </c>
      <c r="N206" s="8">
        <f t="shared" si="48"/>
        <v>1.4449999999999998</v>
      </c>
    </row>
    <row r="207" spans="1:14" x14ac:dyDescent="0.25">
      <c r="A207" s="9" t="s">
        <v>15</v>
      </c>
      <c r="B207" s="23">
        <v>574</v>
      </c>
      <c r="C207" s="7">
        <f t="shared" si="42"/>
        <v>17.22</v>
      </c>
      <c r="D207" s="7">
        <f t="shared" si="43"/>
        <v>1.4349999999999998</v>
      </c>
      <c r="E207" s="7">
        <f t="shared" si="44"/>
        <v>17.22</v>
      </c>
      <c r="F207" s="25">
        <v>0</v>
      </c>
      <c r="G207" s="7">
        <f t="shared" si="45"/>
        <v>0</v>
      </c>
      <c r="H207" s="6">
        <f t="shared" si="46"/>
        <v>17.22</v>
      </c>
      <c r="I207" s="6">
        <f t="shared" si="47"/>
        <v>17.22</v>
      </c>
      <c r="J207" s="19"/>
      <c r="L207">
        <v>1</v>
      </c>
      <c r="M207">
        <v>1</v>
      </c>
      <c r="N207" s="8">
        <f t="shared" si="48"/>
        <v>2.1524999999999999</v>
      </c>
    </row>
    <row r="208" spans="1:14" x14ac:dyDescent="0.25">
      <c r="A208" s="9" t="s">
        <v>16</v>
      </c>
      <c r="B208" s="23">
        <v>567</v>
      </c>
      <c r="C208" s="7">
        <f t="shared" si="42"/>
        <v>17.010000000000002</v>
      </c>
      <c r="D208" s="7">
        <f t="shared" si="43"/>
        <v>1.4175000000000002</v>
      </c>
      <c r="E208" s="7">
        <f t="shared" si="44"/>
        <v>17.010000000000002</v>
      </c>
      <c r="F208" s="25">
        <v>0</v>
      </c>
      <c r="G208" s="7">
        <f t="shared" si="45"/>
        <v>0</v>
      </c>
      <c r="H208" s="6">
        <f t="shared" si="46"/>
        <v>17.010000000000002</v>
      </c>
      <c r="I208" s="6">
        <f t="shared" si="47"/>
        <v>17.010000000000002</v>
      </c>
      <c r="J208" s="19"/>
      <c r="L208">
        <v>1</v>
      </c>
      <c r="M208">
        <v>1</v>
      </c>
      <c r="N208" s="8">
        <f t="shared" si="48"/>
        <v>2.1262500000000002</v>
      </c>
    </row>
    <row r="209" spans="1:14" x14ac:dyDescent="0.25">
      <c r="A209" s="9" t="s">
        <v>17</v>
      </c>
      <c r="B209" s="23">
        <v>1512</v>
      </c>
      <c r="C209" s="7">
        <f t="shared" si="42"/>
        <v>45.36</v>
      </c>
      <c r="D209" s="7">
        <f t="shared" si="43"/>
        <v>3.78</v>
      </c>
      <c r="E209" s="7">
        <f t="shared" si="44"/>
        <v>45.36</v>
      </c>
      <c r="F209" s="25">
        <v>1</v>
      </c>
      <c r="G209" s="7">
        <f t="shared" si="45"/>
        <v>8.3333333333333329E-2</v>
      </c>
      <c r="H209" s="6">
        <f t="shared" si="46"/>
        <v>44.36</v>
      </c>
      <c r="I209" s="6">
        <f t="shared" si="47"/>
        <v>44.36</v>
      </c>
      <c r="J209" s="19"/>
      <c r="L209">
        <v>2</v>
      </c>
      <c r="M209">
        <v>1</v>
      </c>
      <c r="N209" s="8">
        <f t="shared" si="48"/>
        <v>2.7725</v>
      </c>
    </row>
    <row r="210" spans="1:14" x14ac:dyDescent="0.25">
      <c r="A210" s="9" t="s">
        <v>18</v>
      </c>
      <c r="B210" s="23">
        <v>3110</v>
      </c>
      <c r="C210" s="7">
        <f t="shared" si="42"/>
        <v>93.3</v>
      </c>
      <c r="D210" s="7">
        <f t="shared" si="43"/>
        <v>7.7749999999999995</v>
      </c>
      <c r="E210" s="7">
        <f t="shared" si="44"/>
        <v>93.3</v>
      </c>
      <c r="F210" s="25">
        <v>0</v>
      </c>
      <c r="G210" s="7">
        <f t="shared" si="45"/>
        <v>0</v>
      </c>
      <c r="H210" s="6">
        <f t="shared" si="46"/>
        <v>93.3</v>
      </c>
      <c r="I210" s="6">
        <f t="shared" si="47"/>
        <v>93.3</v>
      </c>
      <c r="J210" s="19"/>
      <c r="L210">
        <v>4</v>
      </c>
      <c r="M210">
        <v>2</v>
      </c>
      <c r="N210" s="8">
        <f t="shared" si="48"/>
        <v>2.9156249999999999</v>
      </c>
    </row>
    <row r="211" spans="1:14" x14ac:dyDescent="0.25">
      <c r="A211" s="9" t="s">
        <v>19</v>
      </c>
      <c r="B211" s="23">
        <v>3276</v>
      </c>
      <c r="C211" s="7">
        <f t="shared" si="42"/>
        <v>98.28</v>
      </c>
      <c r="D211" s="7">
        <f t="shared" si="43"/>
        <v>8.19</v>
      </c>
      <c r="E211" s="7">
        <f t="shared" si="44"/>
        <v>98.28</v>
      </c>
      <c r="F211" s="25">
        <v>0</v>
      </c>
      <c r="G211" s="7">
        <f t="shared" si="45"/>
        <v>0</v>
      </c>
      <c r="H211" s="6">
        <f t="shared" si="46"/>
        <v>98.28</v>
      </c>
      <c r="I211" s="6">
        <f t="shared" si="47"/>
        <v>98.28</v>
      </c>
      <c r="J211" s="19"/>
      <c r="L211">
        <v>3</v>
      </c>
      <c r="M211">
        <v>1</v>
      </c>
      <c r="N211" s="8">
        <f t="shared" si="48"/>
        <v>4.0949999999999998</v>
      </c>
    </row>
    <row r="212" spans="1:14" x14ac:dyDescent="0.25">
      <c r="A212" s="9" t="s">
        <v>20</v>
      </c>
      <c r="B212" s="23">
        <v>2171</v>
      </c>
      <c r="C212" s="7">
        <f t="shared" si="42"/>
        <v>65.13</v>
      </c>
      <c r="D212" s="7">
        <f t="shared" si="43"/>
        <v>5.4274999999999993</v>
      </c>
      <c r="E212" s="7">
        <f t="shared" si="44"/>
        <v>65.13</v>
      </c>
      <c r="F212" s="25">
        <v>0</v>
      </c>
      <c r="G212" s="7">
        <f t="shared" si="45"/>
        <v>0</v>
      </c>
      <c r="H212" s="6">
        <f t="shared" si="46"/>
        <v>65.13</v>
      </c>
      <c r="I212" s="6">
        <f t="shared" si="47"/>
        <v>65.13</v>
      </c>
      <c r="J212" s="19"/>
      <c r="L212">
        <v>2</v>
      </c>
      <c r="M212">
        <v>1</v>
      </c>
      <c r="N212" s="8">
        <f t="shared" si="48"/>
        <v>4.0706249999999997</v>
      </c>
    </row>
    <row r="213" spans="1:14" x14ac:dyDescent="0.25">
      <c r="A213" s="9" t="s">
        <v>21</v>
      </c>
      <c r="B213" s="23">
        <v>18506</v>
      </c>
      <c r="C213" s="7">
        <f t="shared" si="42"/>
        <v>555.17999999999995</v>
      </c>
      <c r="D213" s="7">
        <f t="shared" si="43"/>
        <v>46.264999999999993</v>
      </c>
      <c r="E213" s="7">
        <f t="shared" si="44"/>
        <v>555.17999999999995</v>
      </c>
      <c r="F213" s="25">
        <v>530</v>
      </c>
      <c r="G213" s="7">
        <f t="shared" si="45"/>
        <v>44.166666666666664</v>
      </c>
      <c r="H213" s="6">
        <f t="shared" si="46"/>
        <v>25.17999999999995</v>
      </c>
      <c r="I213" s="6">
        <f t="shared" si="47"/>
        <v>25.17999999999995</v>
      </c>
      <c r="J213" s="19"/>
      <c r="L213">
        <v>10</v>
      </c>
      <c r="M213">
        <v>10</v>
      </c>
      <c r="N213" s="8">
        <f t="shared" si="48"/>
        <v>0.31474999999999936</v>
      </c>
    </row>
    <row r="214" spans="1:14" x14ac:dyDescent="0.25">
      <c r="A214" s="9" t="s">
        <v>22</v>
      </c>
      <c r="B214" s="23">
        <v>16969</v>
      </c>
      <c r="C214" s="7">
        <f t="shared" si="42"/>
        <v>509.07</v>
      </c>
      <c r="D214" s="7">
        <f t="shared" si="43"/>
        <v>42.422499999999999</v>
      </c>
      <c r="E214" s="7">
        <f t="shared" si="44"/>
        <v>509.07</v>
      </c>
      <c r="F214" s="25">
        <v>96</v>
      </c>
      <c r="G214" s="7">
        <f t="shared" si="45"/>
        <v>8</v>
      </c>
      <c r="H214" s="6">
        <f t="shared" si="46"/>
        <v>413.07</v>
      </c>
      <c r="I214" s="6">
        <f t="shared" si="47"/>
        <v>413.07</v>
      </c>
      <c r="J214" s="19"/>
      <c r="L214">
        <v>10</v>
      </c>
      <c r="M214">
        <v>10</v>
      </c>
      <c r="N214" s="8">
        <f t="shared" si="48"/>
        <v>5.1633750000000003</v>
      </c>
    </row>
    <row r="215" spans="1:14" x14ac:dyDescent="0.25">
      <c r="A215" s="9" t="s">
        <v>23</v>
      </c>
      <c r="B215" s="23">
        <v>3077</v>
      </c>
      <c r="C215" s="7">
        <f t="shared" si="42"/>
        <v>92.31</v>
      </c>
      <c r="D215" s="7">
        <f t="shared" si="43"/>
        <v>7.6924999999999999</v>
      </c>
      <c r="E215" s="7">
        <f t="shared" si="44"/>
        <v>92.31</v>
      </c>
      <c r="F215" s="25">
        <v>0</v>
      </c>
      <c r="G215" s="7">
        <f t="shared" si="45"/>
        <v>0</v>
      </c>
      <c r="H215" s="6">
        <f t="shared" si="46"/>
        <v>92.31</v>
      </c>
      <c r="I215" s="6">
        <f t="shared" si="47"/>
        <v>92.31</v>
      </c>
      <c r="J215" s="19"/>
      <c r="L215">
        <v>3</v>
      </c>
      <c r="M215">
        <v>2</v>
      </c>
      <c r="N215" s="8">
        <f t="shared" si="48"/>
        <v>3.8462499999999999</v>
      </c>
    </row>
    <row r="216" spans="1:14" x14ac:dyDescent="0.25">
      <c r="A216" s="9" t="s">
        <v>24</v>
      </c>
      <c r="B216" s="23">
        <v>2815</v>
      </c>
      <c r="C216" s="7">
        <f t="shared" si="42"/>
        <v>84.45</v>
      </c>
      <c r="D216" s="7">
        <f t="shared" si="43"/>
        <v>7.0375000000000005</v>
      </c>
      <c r="E216" s="7">
        <f t="shared" si="44"/>
        <v>84.45</v>
      </c>
      <c r="F216" s="25">
        <v>0</v>
      </c>
      <c r="G216" s="7">
        <f t="shared" si="45"/>
        <v>0</v>
      </c>
      <c r="H216" s="6">
        <f t="shared" si="46"/>
        <v>84.45</v>
      </c>
      <c r="I216" s="6">
        <f t="shared" si="47"/>
        <v>84.45</v>
      </c>
      <c r="J216" s="19"/>
      <c r="L216">
        <v>2</v>
      </c>
      <c r="M216">
        <v>2</v>
      </c>
      <c r="N216" s="8">
        <f t="shared" si="48"/>
        <v>5.2781250000000002</v>
      </c>
    </row>
    <row r="217" spans="1:14" x14ac:dyDescent="0.25">
      <c r="A217" s="9" t="s">
        <v>25</v>
      </c>
      <c r="B217" s="23">
        <v>1363</v>
      </c>
      <c r="C217" s="7">
        <f t="shared" si="42"/>
        <v>40.89</v>
      </c>
      <c r="D217" s="7">
        <f t="shared" si="43"/>
        <v>3.4075000000000002</v>
      </c>
      <c r="E217" s="7">
        <f t="shared" si="44"/>
        <v>40.89</v>
      </c>
      <c r="F217" s="25">
        <v>0</v>
      </c>
      <c r="G217" s="7">
        <f t="shared" si="45"/>
        <v>0</v>
      </c>
      <c r="H217" s="6">
        <f t="shared" si="46"/>
        <v>40.89</v>
      </c>
      <c r="I217" s="6">
        <f t="shared" si="47"/>
        <v>40.89</v>
      </c>
      <c r="J217" s="19"/>
      <c r="L217">
        <v>4</v>
      </c>
      <c r="M217">
        <v>2</v>
      </c>
      <c r="N217" s="8">
        <f t="shared" si="48"/>
        <v>1.2778125</v>
      </c>
    </row>
    <row r="218" spans="1:14" x14ac:dyDescent="0.25">
      <c r="A218" s="9" t="s">
        <v>26</v>
      </c>
      <c r="B218" s="23">
        <v>7898</v>
      </c>
      <c r="C218" s="7">
        <f t="shared" si="42"/>
        <v>236.94</v>
      </c>
      <c r="D218" s="7">
        <f t="shared" si="43"/>
        <v>19.745000000000001</v>
      </c>
      <c r="E218" s="7">
        <f t="shared" si="44"/>
        <v>236.94</v>
      </c>
      <c r="F218" s="25">
        <v>5</v>
      </c>
      <c r="G218" s="7">
        <f t="shared" si="45"/>
        <v>0.41666666666666669</v>
      </c>
      <c r="H218" s="6">
        <f t="shared" si="46"/>
        <v>231.94</v>
      </c>
      <c r="I218" s="6">
        <f t="shared" si="47"/>
        <v>231.94</v>
      </c>
      <c r="J218" s="19"/>
      <c r="L218">
        <v>6</v>
      </c>
      <c r="M218">
        <v>4</v>
      </c>
      <c r="N218" s="8">
        <f t="shared" si="48"/>
        <v>4.8320833333333333</v>
      </c>
    </row>
    <row r="219" spans="1:14" x14ac:dyDescent="0.25">
      <c r="A219" s="9" t="s">
        <v>27</v>
      </c>
      <c r="B219" s="23">
        <v>2314</v>
      </c>
      <c r="C219" s="7">
        <f t="shared" si="42"/>
        <v>69.42</v>
      </c>
      <c r="D219" s="7">
        <f t="shared" si="43"/>
        <v>5.7850000000000001</v>
      </c>
      <c r="E219" s="7">
        <f t="shared" si="44"/>
        <v>69.42</v>
      </c>
      <c r="F219" s="25">
        <v>0</v>
      </c>
      <c r="G219" s="7">
        <f t="shared" si="45"/>
        <v>0</v>
      </c>
      <c r="H219" s="6">
        <f t="shared" si="46"/>
        <v>69.42</v>
      </c>
      <c r="I219" s="6">
        <f t="shared" si="47"/>
        <v>69.42</v>
      </c>
      <c r="J219" s="19"/>
      <c r="L219">
        <v>2</v>
      </c>
      <c r="M219">
        <v>1</v>
      </c>
      <c r="N219" s="8">
        <f t="shared" si="48"/>
        <v>4.3387500000000001</v>
      </c>
    </row>
    <row r="220" spans="1:14" x14ac:dyDescent="0.25">
      <c r="A220" s="9" t="s">
        <v>28</v>
      </c>
      <c r="B220" s="23">
        <v>119</v>
      </c>
      <c r="C220" s="7">
        <f t="shared" si="42"/>
        <v>3.57</v>
      </c>
      <c r="D220" s="7">
        <f t="shared" si="43"/>
        <v>0.29749999999999999</v>
      </c>
      <c r="E220" s="7">
        <f t="shared" si="44"/>
        <v>3.57</v>
      </c>
      <c r="F220" s="25">
        <v>0</v>
      </c>
      <c r="G220" s="7">
        <f t="shared" si="45"/>
        <v>0</v>
      </c>
      <c r="H220" s="6">
        <f t="shared" si="46"/>
        <v>3.57</v>
      </c>
      <c r="I220" s="6">
        <f t="shared" si="47"/>
        <v>3.57</v>
      </c>
      <c r="J220" s="19"/>
      <c r="L220">
        <v>1</v>
      </c>
      <c r="M220">
        <v>1</v>
      </c>
      <c r="N220" s="8">
        <f t="shared" si="48"/>
        <v>0.44624999999999998</v>
      </c>
    </row>
    <row r="221" spans="1:14" x14ac:dyDescent="0.25">
      <c r="A221" s="9" t="s">
        <v>30</v>
      </c>
      <c r="B221" s="27"/>
      <c r="C221" s="7">
        <v>2874</v>
      </c>
      <c r="D221" s="7">
        <f t="shared" si="43"/>
        <v>239.5</v>
      </c>
      <c r="E221" s="7">
        <f t="shared" si="44"/>
        <v>2874</v>
      </c>
      <c r="F221" s="23">
        <f>SUM(F196:F220)</f>
        <v>733</v>
      </c>
      <c r="G221" s="7">
        <f>F221/$E$4</f>
        <v>61.083333333333336</v>
      </c>
      <c r="H221" s="6">
        <f>E221-F221</f>
        <v>2141</v>
      </c>
      <c r="I221" s="6">
        <f t="shared" si="47"/>
        <v>2141</v>
      </c>
      <c r="J221" s="19"/>
      <c r="L221">
        <v>150</v>
      </c>
      <c r="M221">
        <v>68</v>
      </c>
      <c r="N221" s="8">
        <f t="shared" si="48"/>
        <v>1.7841666666666667</v>
      </c>
    </row>
    <row r="222" spans="1:14" x14ac:dyDescent="0.25">
      <c r="E222" s="7"/>
    </row>
    <row r="233" spans="6:6" x14ac:dyDescent="0.25">
      <c r="F233">
        <f>240*4</f>
        <v>960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5"/>
  <sheetViews>
    <sheetView workbookViewId="0">
      <selection sqref="A1:XFD1048576"/>
    </sheetView>
  </sheetViews>
  <sheetFormatPr baseColWidth="10" defaultRowHeight="12.75" x14ac:dyDescent="0.2"/>
  <cols>
    <col min="1" max="1" width="2.7109375" style="29" customWidth="1"/>
    <col min="2" max="2" width="13" style="29" customWidth="1"/>
    <col min="3" max="3" width="8.140625" style="30" customWidth="1"/>
    <col min="4" max="4" width="23.85546875" style="30" customWidth="1"/>
    <col min="5" max="5" width="20.85546875" style="30" customWidth="1"/>
    <col min="6" max="6" width="24.5703125" style="30" customWidth="1"/>
    <col min="7" max="7" width="23.28515625" style="30" customWidth="1"/>
    <col min="8" max="8" width="22" style="30" customWidth="1"/>
    <col min="9" max="9" width="29.7109375" style="30" customWidth="1"/>
    <col min="10" max="10" width="16.85546875" style="30" customWidth="1"/>
    <col min="11" max="11" width="22.85546875" style="30" customWidth="1"/>
    <col min="12" max="12" width="20.5703125" style="30" customWidth="1"/>
    <col min="13" max="13" width="19.28515625" style="30" customWidth="1"/>
    <col min="14" max="14" width="23.85546875" style="30" customWidth="1"/>
    <col min="15" max="15" width="22.42578125" style="30" customWidth="1"/>
    <col min="16" max="16" width="26.5703125" style="30" customWidth="1"/>
    <col min="17" max="17" width="25" style="30" customWidth="1"/>
    <col min="18" max="18" width="26.42578125" style="30" customWidth="1"/>
    <col min="19" max="19" width="23.85546875" style="30" customWidth="1"/>
    <col min="20" max="20" width="30" style="30" customWidth="1"/>
    <col min="21" max="21" width="28.5703125" style="30" customWidth="1"/>
    <col min="22" max="22" width="20.5703125" style="30" customWidth="1"/>
    <col min="23" max="23" width="19.140625" style="30" customWidth="1"/>
    <col min="24" max="24" width="15.28515625" style="30" customWidth="1"/>
    <col min="25" max="25" width="16.28515625" style="30" customWidth="1"/>
    <col min="26" max="26" width="19.85546875" style="30" customWidth="1"/>
    <col min="27" max="27" width="24.5703125" style="30" customWidth="1"/>
    <col min="28" max="28" width="19.5703125" style="30" customWidth="1"/>
    <col min="29" max="29" width="18.28515625" style="30" customWidth="1"/>
    <col min="30" max="30" width="23" style="30" customWidth="1"/>
    <col min="31" max="31" width="26" style="30" customWidth="1"/>
    <col min="32" max="32" width="25.7109375" style="30" customWidth="1"/>
    <col min="33" max="35" width="12.140625" style="30" customWidth="1"/>
    <col min="36" max="36" width="18.140625" style="30" customWidth="1"/>
    <col min="37" max="37" width="12.140625" style="30" customWidth="1"/>
    <col min="38" max="38" width="22" style="30" customWidth="1"/>
    <col min="39" max="39" width="15.85546875" style="30" customWidth="1"/>
    <col min="40" max="40" width="26.7109375" style="30" customWidth="1"/>
    <col min="41" max="41" width="16.5703125" style="30" customWidth="1"/>
    <col min="42" max="42" width="12.140625" style="30" customWidth="1"/>
    <col min="43" max="43" width="19.140625" style="30" customWidth="1"/>
    <col min="44" max="44" width="29.85546875" style="30" customWidth="1"/>
    <col min="45" max="45" width="19.7109375" style="30" customWidth="1"/>
    <col min="46" max="46" width="12.140625" style="30" customWidth="1"/>
    <col min="47" max="47" width="21.85546875" style="30" customWidth="1"/>
    <col min="48" max="48" width="32.5703125" style="30" customWidth="1"/>
    <col min="49" max="49" width="22.42578125" style="30" customWidth="1"/>
    <col min="50" max="50" width="12.140625" style="30" customWidth="1"/>
    <col min="51" max="51" width="26.5703125" style="30" customWidth="1"/>
    <col min="52" max="52" width="21.7109375" style="30" customWidth="1"/>
    <col min="53" max="53" width="32.42578125" style="30" customWidth="1"/>
    <col min="54" max="54" width="22.28515625" style="30" customWidth="1"/>
    <col min="55" max="55" width="12.140625" style="30" customWidth="1"/>
    <col min="56" max="56" width="30.140625" style="30" customWidth="1"/>
    <col min="57" max="57" width="25.28515625" style="30" customWidth="1"/>
    <col min="58" max="58" width="36" style="30" customWidth="1"/>
    <col min="59" max="59" width="25.85546875" style="30" customWidth="1"/>
    <col min="60" max="60" width="15.85546875" style="30" customWidth="1"/>
    <col min="61" max="61" width="26.7109375" style="30" customWidth="1"/>
    <col min="62" max="62" width="16.5703125" style="30" customWidth="1"/>
    <col min="63" max="256" width="11.42578125" style="29"/>
    <col min="257" max="257" width="2.7109375" style="29" customWidth="1"/>
    <col min="258" max="258" width="13" style="29" customWidth="1"/>
    <col min="259" max="259" width="8.140625" style="29" customWidth="1"/>
    <col min="260" max="260" width="23.85546875" style="29" customWidth="1"/>
    <col min="261" max="261" width="20.85546875" style="29" customWidth="1"/>
    <col min="262" max="262" width="24.5703125" style="29" customWidth="1"/>
    <col min="263" max="263" width="23.28515625" style="29" customWidth="1"/>
    <col min="264" max="264" width="22" style="29" customWidth="1"/>
    <col min="265" max="265" width="29.7109375" style="29" customWidth="1"/>
    <col min="266" max="266" width="16.85546875" style="29" customWidth="1"/>
    <col min="267" max="267" width="22.85546875" style="29" customWidth="1"/>
    <col min="268" max="268" width="20.5703125" style="29" customWidth="1"/>
    <col min="269" max="269" width="19.28515625" style="29" customWidth="1"/>
    <col min="270" max="270" width="23.85546875" style="29" customWidth="1"/>
    <col min="271" max="271" width="22.42578125" style="29" customWidth="1"/>
    <col min="272" max="272" width="26.5703125" style="29" customWidth="1"/>
    <col min="273" max="273" width="25" style="29" customWidth="1"/>
    <col min="274" max="274" width="26.42578125" style="29" customWidth="1"/>
    <col min="275" max="275" width="23.85546875" style="29" customWidth="1"/>
    <col min="276" max="276" width="30" style="29" customWidth="1"/>
    <col min="277" max="277" width="28.5703125" style="29" customWidth="1"/>
    <col min="278" max="278" width="20.5703125" style="29" customWidth="1"/>
    <col min="279" max="279" width="19.140625" style="29" customWidth="1"/>
    <col min="280" max="280" width="15.28515625" style="29" customWidth="1"/>
    <col min="281" max="281" width="16.28515625" style="29" customWidth="1"/>
    <col min="282" max="282" width="19.85546875" style="29" customWidth="1"/>
    <col min="283" max="283" width="24.5703125" style="29" customWidth="1"/>
    <col min="284" max="284" width="19.5703125" style="29" customWidth="1"/>
    <col min="285" max="285" width="18.28515625" style="29" customWidth="1"/>
    <col min="286" max="286" width="23" style="29" customWidth="1"/>
    <col min="287" max="287" width="26" style="29" customWidth="1"/>
    <col min="288" max="288" width="25.7109375" style="29" customWidth="1"/>
    <col min="289" max="291" width="12.140625" style="29" customWidth="1"/>
    <col min="292" max="292" width="18.140625" style="29" customWidth="1"/>
    <col min="293" max="293" width="12.140625" style="29" customWidth="1"/>
    <col min="294" max="294" width="22" style="29" customWidth="1"/>
    <col min="295" max="295" width="15.85546875" style="29" customWidth="1"/>
    <col min="296" max="296" width="26.7109375" style="29" customWidth="1"/>
    <col min="297" max="297" width="16.5703125" style="29" customWidth="1"/>
    <col min="298" max="298" width="12.140625" style="29" customWidth="1"/>
    <col min="299" max="299" width="19.140625" style="29" customWidth="1"/>
    <col min="300" max="300" width="29.85546875" style="29" customWidth="1"/>
    <col min="301" max="301" width="19.7109375" style="29" customWidth="1"/>
    <col min="302" max="302" width="12.140625" style="29" customWidth="1"/>
    <col min="303" max="303" width="21.85546875" style="29" customWidth="1"/>
    <col min="304" max="304" width="32.5703125" style="29" customWidth="1"/>
    <col min="305" max="305" width="22.42578125" style="29" customWidth="1"/>
    <col min="306" max="306" width="12.140625" style="29" customWidth="1"/>
    <col min="307" max="307" width="26.5703125" style="29" customWidth="1"/>
    <col min="308" max="308" width="21.7109375" style="29" customWidth="1"/>
    <col min="309" max="309" width="32.42578125" style="29" customWidth="1"/>
    <col min="310" max="310" width="22.28515625" style="29" customWidth="1"/>
    <col min="311" max="311" width="12.140625" style="29" customWidth="1"/>
    <col min="312" max="312" width="30.140625" style="29" customWidth="1"/>
    <col min="313" max="313" width="25.28515625" style="29" customWidth="1"/>
    <col min="314" max="314" width="36" style="29" customWidth="1"/>
    <col min="315" max="315" width="25.85546875" style="29" customWidth="1"/>
    <col min="316" max="316" width="15.85546875" style="29" customWidth="1"/>
    <col min="317" max="317" width="26.7109375" style="29" customWidth="1"/>
    <col min="318" max="318" width="16.5703125" style="29" customWidth="1"/>
    <col min="319" max="512" width="11.42578125" style="29"/>
    <col min="513" max="513" width="2.7109375" style="29" customWidth="1"/>
    <col min="514" max="514" width="13" style="29" customWidth="1"/>
    <col min="515" max="515" width="8.140625" style="29" customWidth="1"/>
    <col min="516" max="516" width="23.85546875" style="29" customWidth="1"/>
    <col min="517" max="517" width="20.85546875" style="29" customWidth="1"/>
    <col min="518" max="518" width="24.5703125" style="29" customWidth="1"/>
    <col min="519" max="519" width="23.28515625" style="29" customWidth="1"/>
    <col min="520" max="520" width="22" style="29" customWidth="1"/>
    <col min="521" max="521" width="29.7109375" style="29" customWidth="1"/>
    <col min="522" max="522" width="16.85546875" style="29" customWidth="1"/>
    <col min="523" max="523" width="22.85546875" style="29" customWidth="1"/>
    <col min="524" max="524" width="20.5703125" style="29" customWidth="1"/>
    <col min="525" max="525" width="19.28515625" style="29" customWidth="1"/>
    <col min="526" max="526" width="23.85546875" style="29" customWidth="1"/>
    <col min="527" max="527" width="22.42578125" style="29" customWidth="1"/>
    <col min="528" max="528" width="26.5703125" style="29" customWidth="1"/>
    <col min="529" max="529" width="25" style="29" customWidth="1"/>
    <col min="530" max="530" width="26.42578125" style="29" customWidth="1"/>
    <col min="531" max="531" width="23.85546875" style="29" customWidth="1"/>
    <col min="532" max="532" width="30" style="29" customWidth="1"/>
    <col min="533" max="533" width="28.5703125" style="29" customWidth="1"/>
    <col min="534" max="534" width="20.5703125" style="29" customWidth="1"/>
    <col min="535" max="535" width="19.140625" style="29" customWidth="1"/>
    <col min="536" max="536" width="15.28515625" style="29" customWidth="1"/>
    <col min="537" max="537" width="16.28515625" style="29" customWidth="1"/>
    <col min="538" max="538" width="19.85546875" style="29" customWidth="1"/>
    <col min="539" max="539" width="24.5703125" style="29" customWidth="1"/>
    <col min="540" max="540" width="19.5703125" style="29" customWidth="1"/>
    <col min="541" max="541" width="18.28515625" style="29" customWidth="1"/>
    <col min="542" max="542" width="23" style="29" customWidth="1"/>
    <col min="543" max="543" width="26" style="29" customWidth="1"/>
    <col min="544" max="544" width="25.7109375" style="29" customWidth="1"/>
    <col min="545" max="547" width="12.140625" style="29" customWidth="1"/>
    <col min="548" max="548" width="18.140625" style="29" customWidth="1"/>
    <col min="549" max="549" width="12.140625" style="29" customWidth="1"/>
    <col min="550" max="550" width="22" style="29" customWidth="1"/>
    <col min="551" max="551" width="15.85546875" style="29" customWidth="1"/>
    <col min="552" max="552" width="26.7109375" style="29" customWidth="1"/>
    <col min="553" max="553" width="16.5703125" style="29" customWidth="1"/>
    <col min="554" max="554" width="12.140625" style="29" customWidth="1"/>
    <col min="555" max="555" width="19.140625" style="29" customWidth="1"/>
    <col min="556" max="556" width="29.85546875" style="29" customWidth="1"/>
    <col min="557" max="557" width="19.7109375" style="29" customWidth="1"/>
    <col min="558" max="558" width="12.140625" style="29" customWidth="1"/>
    <col min="559" max="559" width="21.85546875" style="29" customWidth="1"/>
    <col min="560" max="560" width="32.5703125" style="29" customWidth="1"/>
    <col min="561" max="561" width="22.42578125" style="29" customWidth="1"/>
    <col min="562" max="562" width="12.140625" style="29" customWidth="1"/>
    <col min="563" max="563" width="26.5703125" style="29" customWidth="1"/>
    <col min="564" max="564" width="21.7109375" style="29" customWidth="1"/>
    <col min="565" max="565" width="32.42578125" style="29" customWidth="1"/>
    <col min="566" max="566" width="22.28515625" style="29" customWidth="1"/>
    <col min="567" max="567" width="12.140625" style="29" customWidth="1"/>
    <col min="568" max="568" width="30.140625" style="29" customWidth="1"/>
    <col min="569" max="569" width="25.28515625" style="29" customWidth="1"/>
    <col min="570" max="570" width="36" style="29" customWidth="1"/>
    <col min="571" max="571" width="25.85546875" style="29" customWidth="1"/>
    <col min="572" max="572" width="15.85546875" style="29" customWidth="1"/>
    <col min="573" max="573" width="26.7109375" style="29" customWidth="1"/>
    <col min="574" max="574" width="16.5703125" style="29" customWidth="1"/>
    <col min="575" max="768" width="11.42578125" style="29"/>
    <col min="769" max="769" width="2.7109375" style="29" customWidth="1"/>
    <col min="770" max="770" width="13" style="29" customWidth="1"/>
    <col min="771" max="771" width="8.140625" style="29" customWidth="1"/>
    <col min="772" max="772" width="23.85546875" style="29" customWidth="1"/>
    <col min="773" max="773" width="20.85546875" style="29" customWidth="1"/>
    <col min="774" max="774" width="24.5703125" style="29" customWidth="1"/>
    <col min="775" max="775" width="23.28515625" style="29" customWidth="1"/>
    <col min="776" max="776" width="22" style="29" customWidth="1"/>
    <col min="777" max="777" width="29.7109375" style="29" customWidth="1"/>
    <col min="778" max="778" width="16.85546875" style="29" customWidth="1"/>
    <col min="779" max="779" width="22.85546875" style="29" customWidth="1"/>
    <col min="780" max="780" width="20.5703125" style="29" customWidth="1"/>
    <col min="781" max="781" width="19.28515625" style="29" customWidth="1"/>
    <col min="782" max="782" width="23.85546875" style="29" customWidth="1"/>
    <col min="783" max="783" width="22.42578125" style="29" customWidth="1"/>
    <col min="784" max="784" width="26.5703125" style="29" customWidth="1"/>
    <col min="785" max="785" width="25" style="29" customWidth="1"/>
    <col min="786" max="786" width="26.42578125" style="29" customWidth="1"/>
    <col min="787" max="787" width="23.85546875" style="29" customWidth="1"/>
    <col min="788" max="788" width="30" style="29" customWidth="1"/>
    <col min="789" max="789" width="28.5703125" style="29" customWidth="1"/>
    <col min="790" max="790" width="20.5703125" style="29" customWidth="1"/>
    <col min="791" max="791" width="19.140625" style="29" customWidth="1"/>
    <col min="792" max="792" width="15.28515625" style="29" customWidth="1"/>
    <col min="793" max="793" width="16.28515625" style="29" customWidth="1"/>
    <col min="794" max="794" width="19.85546875" style="29" customWidth="1"/>
    <col min="795" max="795" width="24.5703125" style="29" customWidth="1"/>
    <col min="796" max="796" width="19.5703125" style="29" customWidth="1"/>
    <col min="797" max="797" width="18.28515625" style="29" customWidth="1"/>
    <col min="798" max="798" width="23" style="29" customWidth="1"/>
    <col min="799" max="799" width="26" style="29" customWidth="1"/>
    <col min="800" max="800" width="25.7109375" style="29" customWidth="1"/>
    <col min="801" max="803" width="12.140625" style="29" customWidth="1"/>
    <col min="804" max="804" width="18.140625" style="29" customWidth="1"/>
    <col min="805" max="805" width="12.140625" style="29" customWidth="1"/>
    <col min="806" max="806" width="22" style="29" customWidth="1"/>
    <col min="807" max="807" width="15.85546875" style="29" customWidth="1"/>
    <col min="808" max="808" width="26.7109375" style="29" customWidth="1"/>
    <col min="809" max="809" width="16.5703125" style="29" customWidth="1"/>
    <col min="810" max="810" width="12.140625" style="29" customWidth="1"/>
    <col min="811" max="811" width="19.140625" style="29" customWidth="1"/>
    <col min="812" max="812" width="29.85546875" style="29" customWidth="1"/>
    <col min="813" max="813" width="19.7109375" style="29" customWidth="1"/>
    <col min="814" max="814" width="12.140625" style="29" customWidth="1"/>
    <col min="815" max="815" width="21.85546875" style="29" customWidth="1"/>
    <col min="816" max="816" width="32.5703125" style="29" customWidth="1"/>
    <col min="817" max="817" width="22.42578125" style="29" customWidth="1"/>
    <col min="818" max="818" width="12.140625" style="29" customWidth="1"/>
    <col min="819" max="819" width="26.5703125" style="29" customWidth="1"/>
    <col min="820" max="820" width="21.7109375" style="29" customWidth="1"/>
    <col min="821" max="821" width="32.42578125" style="29" customWidth="1"/>
    <col min="822" max="822" width="22.28515625" style="29" customWidth="1"/>
    <col min="823" max="823" width="12.140625" style="29" customWidth="1"/>
    <col min="824" max="824" width="30.140625" style="29" customWidth="1"/>
    <col min="825" max="825" width="25.28515625" style="29" customWidth="1"/>
    <col min="826" max="826" width="36" style="29" customWidth="1"/>
    <col min="827" max="827" width="25.85546875" style="29" customWidth="1"/>
    <col min="828" max="828" width="15.85546875" style="29" customWidth="1"/>
    <col min="829" max="829" width="26.7109375" style="29" customWidth="1"/>
    <col min="830" max="830" width="16.5703125" style="29" customWidth="1"/>
    <col min="831" max="1024" width="11.42578125" style="29"/>
    <col min="1025" max="1025" width="2.7109375" style="29" customWidth="1"/>
    <col min="1026" max="1026" width="13" style="29" customWidth="1"/>
    <col min="1027" max="1027" width="8.140625" style="29" customWidth="1"/>
    <col min="1028" max="1028" width="23.85546875" style="29" customWidth="1"/>
    <col min="1029" max="1029" width="20.85546875" style="29" customWidth="1"/>
    <col min="1030" max="1030" width="24.5703125" style="29" customWidth="1"/>
    <col min="1031" max="1031" width="23.28515625" style="29" customWidth="1"/>
    <col min="1032" max="1032" width="22" style="29" customWidth="1"/>
    <col min="1033" max="1033" width="29.7109375" style="29" customWidth="1"/>
    <col min="1034" max="1034" width="16.85546875" style="29" customWidth="1"/>
    <col min="1035" max="1035" width="22.85546875" style="29" customWidth="1"/>
    <col min="1036" max="1036" width="20.5703125" style="29" customWidth="1"/>
    <col min="1037" max="1037" width="19.28515625" style="29" customWidth="1"/>
    <col min="1038" max="1038" width="23.85546875" style="29" customWidth="1"/>
    <col min="1039" max="1039" width="22.42578125" style="29" customWidth="1"/>
    <col min="1040" max="1040" width="26.5703125" style="29" customWidth="1"/>
    <col min="1041" max="1041" width="25" style="29" customWidth="1"/>
    <col min="1042" max="1042" width="26.42578125" style="29" customWidth="1"/>
    <col min="1043" max="1043" width="23.85546875" style="29" customWidth="1"/>
    <col min="1044" max="1044" width="30" style="29" customWidth="1"/>
    <col min="1045" max="1045" width="28.5703125" style="29" customWidth="1"/>
    <col min="1046" max="1046" width="20.5703125" style="29" customWidth="1"/>
    <col min="1047" max="1047" width="19.140625" style="29" customWidth="1"/>
    <col min="1048" max="1048" width="15.28515625" style="29" customWidth="1"/>
    <col min="1049" max="1049" width="16.28515625" style="29" customWidth="1"/>
    <col min="1050" max="1050" width="19.85546875" style="29" customWidth="1"/>
    <col min="1051" max="1051" width="24.5703125" style="29" customWidth="1"/>
    <col min="1052" max="1052" width="19.5703125" style="29" customWidth="1"/>
    <col min="1053" max="1053" width="18.28515625" style="29" customWidth="1"/>
    <col min="1054" max="1054" width="23" style="29" customWidth="1"/>
    <col min="1055" max="1055" width="26" style="29" customWidth="1"/>
    <col min="1056" max="1056" width="25.7109375" style="29" customWidth="1"/>
    <col min="1057" max="1059" width="12.140625" style="29" customWidth="1"/>
    <col min="1060" max="1060" width="18.140625" style="29" customWidth="1"/>
    <col min="1061" max="1061" width="12.140625" style="29" customWidth="1"/>
    <col min="1062" max="1062" width="22" style="29" customWidth="1"/>
    <col min="1063" max="1063" width="15.85546875" style="29" customWidth="1"/>
    <col min="1064" max="1064" width="26.7109375" style="29" customWidth="1"/>
    <col min="1065" max="1065" width="16.5703125" style="29" customWidth="1"/>
    <col min="1066" max="1066" width="12.140625" style="29" customWidth="1"/>
    <col min="1067" max="1067" width="19.140625" style="29" customWidth="1"/>
    <col min="1068" max="1068" width="29.85546875" style="29" customWidth="1"/>
    <col min="1069" max="1069" width="19.7109375" style="29" customWidth="1"/>
    <col min="1070" max="1070" width="12.140625" style="29" customWidth="1"/>
    <col min="1071" max="1071" width="21.85546875" style="29" customWidth="1"/>
    <col min="1072" max="1072" width="32.5703125" style="29" customWidth="1"/>
    <col min="1073" max="1073" width="22.42578125" style="29" customWidth="1"/>
    <col min="1074" max="1074" width="12.140625" style="29" customWidth="1"/>
    <col min="1075" max="1075" width="26.5703125" style="29" customWidth="1"/>
    <col min="1076" max="1076" width="21.7109375" style="29" customWidth="1"/>
    <col min="1077" max="1077" width="32.42578125" style="29" customWidth="1"/>
    <col min="1078" max="1078" width="22.28515625" style="29" customWidth="1"/>
    <col min="1079" max="1079" width="12.140625" style="29" customWidth="1"/>
    <col min="1080" max="1080" width="30.140625" style="29" customWidth="1"/>
    <col min="1081" max="1081" width="25.28515625" style="29" customWidth="1"/>
    <col min="1082" max="1082" width="36" style="29" customWidth="1"/>
    <col min="1083" max="1083" width="25.85546875" style="29" customWidth="1"/>
    <col min="1084" max="1084" width="15.85546875" style="29" customWidth="1"/>
    <col min="1085" max="1085" width="26.7109375" style="29" customWidth="1"/>
    <col min="1086" max="1086" width="16.5703125" style="29" customWidth="1"/>
    <col min="1087" max="1280" width="11.42578125" style="29"/>
    <col min="1281" max="1281" width="2.7109375" style="29" customWidth="1"/>
    <col min="1282" max="1282" width="13" style="29" customWidth="1"/>
    <col min="1283" max="1283" width="8.140625" style="29" customWidth="1"/>
    <col min="1284" max="1284" width="23.85546875" style="29" customWidth="1"/>
    <col min="1285" max="1285" width="20.85546875" style="29" customWidth="1"/>
    <col min="1286" max="1286" width="24.5703125" style="29" customWidth="1"/>
    <col min="1287" max="1287" width="23.28515625" style="29" customWidth="1"/>
    <col min="1288" max="1288" width="22" style="29" customWidth="1"/>
    <col min="1289" max="1289" width="29.7109375" style="29" customWidth="1"/>
    <col min="1290" max="1290" width="16.85546875" style="29" customWidth="1"/>
    <col min="1291" max="1291" width="22.85546875" style="29" customWidth="1"/>
    <col min="1292" max="1292" width="20.5703125" style="29" customWidth="1"/>
    <col min="1293" max="1293" width="19.28515625" style="29" customWidth="1"/>
    <col min="1294" max="1294" width="23.85546875" style="29" customWidth="1"/>
    <col min="1295" max="1295" width="22.42578125" style="29" customWidth="1"/>
    <col min="1296" max="1296" width="26.5703125" style="29" customWidth="1"/>
    <col min="1297" max="1297" width="25" style="29" customWidth="1"/>
    <col min="1298" max="1298" width="26.42578125" style="29" customWidth="1"/>
    <col min="1299" max="1299" width="23.85546875" style="29" customWidth="1"/>
    <col min="1300" max="1300" width="30" style="29" customWidth="1"/>
    <col min="1301" max="1301" width="28.5703125" style="29" customWidth="1"/>
    <col min="1302" max="1302" width="20.5703125" style="29" customWidth="1"/>
    <col min="1303" max="1303" width="19.140625" style="29" customWidth="1"/>
    <col min="1304" max="1304" width="15.28515625" style="29" customWidth="1"/>
    <col min="1305" max="1305" width="16.28515625" style="29" customWidth="1"/>
    <col min="1306" max="1306" width="19.85546875" style="29" customWidth="1"/>
    <col min="1307" max="1307" width="24.5703125" style="29" customWidth="1"/>
    <col min="1308" max="1308" width="19.5703125" style="29" customWidth="1"/>
    <col min="1309" max="1309" width="18.28515625" style="29" customWidth="1"/>
    <col min="1310" max="1310" width="23" style="29" customWidth="1"/>
    <col min="1311" max="1311" width="26" style="29" customWidth="1"/>
    <col min="1312" max="1312" width="25.7109375" style="29" customWidth="1"/>
    <col min="1313" max="1315" width="12.140625" style="29" customWidth="1"/>
    <col min="1316" max="1316" width="18.140625" style="29" customWidth="1"/>
    <col min="1317" max="1317" width="12.140625" style="29" customWidth="1"/>
    <col min="1318" max="1318" width="22" style="29" customWidth="1"/>
    <col min="1319" max="1319" width="15.85546875" style="29" customWidth="1"/>
    <col min="1320" max="1320" width="26.7109375" style="29" customWidth="1"/>
    <col min="1321" max="1321" width="16.5703125" style="29" customWidth="1"/>
    <col min="1322" max="1322" width="12.140625" style="29" customWidth="1"/>
    <col min="1323" max="1323" width="19.140625" style="29" customWidth="1"/>
    <col min="1324" max="1324" width="29.85546875" style="29" customWidth="1"/>
    <col min="1325" max="1325" width="19.7109375" style="29" customWidth="1"/>
    <col min="1326" max="1326" width="12.140625" style="29" customWidth="1"/>
    <col min="1327" max="1327" width="21.85546875" style="29" customWidth="1"/>
    <col min="1328" max="1328" width="32.5703125" style="29" customWidth="1"/>
    <col min="1329" max="1329" width="22.42578125" style="29" customWidth="1"/>
    <col min="1330" max="1330" width="12.140625" style="29" customWidth="1"/>
    <col min="1331" max="1331" width="26.5703125" style="29" customWidth="1"/>
    <col min="1332" max="1332" width="21.7109375" style="29" customWidth="1"/>
    <col min="1333" max="1333" width="32.42578125" style="29" customWidth="1"/>
    <col min="1334" max="1334" width="22.28515625" style="29" customWidth="1"/>
    <col min="1335" max="1335" width="12.140625" style="29" customWidth="1"/>
    <col min="1336" max="1336" width="30.140625" style="29" customWidth="1"/>
    <col min="1337" max="1337" width="25.28515625" style="29" customWidth="1"/>
    <col min="1338" max="1338" width="36" style="29" customWidth="1"/>
    <col min="1339" max="1339" width="25.85546875" style="29" customWidth="1"/>
    <col min="1340" max="1340" width="15.85546875" style="29" customWidth="1"/>
    <col min="1341" max="1341" width="26.7109375" style="29" customWidth="1"/>
    <col min="1342" max="1342" width="16.5703125" style="29" customWidth="1"/>
    <col min="1343" max="1536" width="11.42578125" style="29"/>
    <col min="1537" max="1537" width="2.7109375" style="29" customWidth="1"/>
    <col min="1538" max="1538" width="13" style="29" customWidth="1"/>
    <col min="1539" max="1539" width="8.140625" style="29" customWidth="1"/>
    <col min="1540" max="1540" width="23.85546875" style="29" customWidth="1"/>
    <col min="1541" max="1541" width="20.85546875" style="29" customWidth="1"/>
    <col min="1542" max="1542" width="24.5703125" style="29" customWidth="1"/>
    <col min="1543" max="1543" width="23.28515625" style="29" customWidth="1"/>
    <col min="1544" max="1544" width="22" style="29" customWidth="1"/>
    <col min="1545" max="1545" width="29.7109375" style="29" customWidth="1"/>
    <col min="1546" max="1546" width="16.85546875" style="29" customWidth="1"/>
    <col min="1547" max="1547" width="22.85546875" style="29" customWidth="1"/>
    <col min="1548" max="1548" width="20.5703125" style="29" customWidth="1"/>
    <col min="1549" max="1549" width="19.28515625" style="29" customWidth="1"/>
    <col min="1550" max="1550" width="23.85546875" style="29" customWidth="1"/>
    <col min="1551" max="1551" width="22.42578125" style="29" customWidth="1"/>
    <col min="1552" max="1552" width="26.5703125" style="29" customWidth="1"/>
    <col min="1553" max="1553" width="25" style="29" customWidth="1"/>
    <col min="1554" max="1554" width="26.42578125" style="29" customWidth="1"/>
    <col min="1555" max="1555" width="23.85546875" style="29" customWidth="1"/>
    <col min="1556" max="1556" width="30" style="29" customWidth="1"/>
    <col min="1557" max="1557" width="28.5703125" style="29" customWidth="1"/>
    <col min="1558" max="1558" width="20.5703125" style="29" customWidth="1"/>
    <col min="1559" max="1559" width="19.140625" style="29" customWidth="1"/>
    <col min="1560" max="1560" width="15.28515625" style="29" customWidth="1"/>
    <col min="1561" max="1561" width="16.28515625" style="29" customWidth="1"/>
    <col min="1562" max="1562" width="19.85546875" style="29" customWidth="1"/>
    <col min="1563" max="1563" width="24.5703125" style="29" customWidth="1"/>
    <col min="1564" max="1564" width="19.5703125" style="29" customWidth="1"/>
    <col min="1565" max="1565" width="18.28515625" style="29" customWidth="1"/>
    <col min="1566" max="1566" width="23" style="29" customWidth="1"/>
    <col min="1567" max="1567" width="26" style="29" customWidth="1"/>
    <col min="1568" max="1568" width="25.7109375" style="29" customWidth="1"/>
    <col min="1569" max="1571" width="12.140625" style="29" customWidth="1"/>
    <col min="1572" max="1572" width="18.140625" style="29" customWidth="1"/>
    <col min="1573" max="1573" width="12.140625" style="29" customWidth="1"/>
    <col min="1574" max="1574" width="22" style="29" customWidth="1"/>
    <col min="1575" max="1575" width="15.85546875" style="29" customWidth="1"/>
    <col min="1576" max="1576" width="26.7109375" style="29" customWidth="1"/>
    <col min="1577" max="1577" width="16.5703125" style="29" customWidth="1"/>
    <col min="1578" max="1578" width="12.140625" style="29" customWidth="1"/>
    <col min="1579" max="1579" width="19.140625" style="29" customWidth="1"/>
    <col min="1580" max="1580" width="29.85546875" style="29" customWidth="1"/>
    <col min="1581" max="1581" width="19.7109375" style="29" customWidth="1"/>
    <col min="1582" max="1582" width="12.140625" style="29" customWidth="1"/>
    <col min="1583" max="1583" width="21.85546875" style="29" customWidth="1"/>
    <col min="1584" max="1584" width="32.5703125" style="29" customWidth="1"/>
    <col min="1585" max="1585" width="22.42578125" style="29" customWidth="1"/>
    <col min="1586" max="1586" width="12.140625" style="29" customWidth="1"/>
    <col min="1587" max="1587" width="26.5703125" style="29" customWidth="1"/>
    <col min="1588" max="1588" width="21.7109375" style="29" customWidth="1"/>
    <col min="1589" max="1589" width="32.42578125" style="29" customWidth="1"/>
    <col min="1590" max="1590" width="22.28515625" style="29" customWidth="1"/>
    <col min="1591" max="1591" width="12.140625" style="29" customWidth="1"/>
    <col min="1592" max="1592" width="30.140625" style="29" customWidth="1"/>
    <col min="1593" max="1593" width="25.28515625" style="29" customWidth="1"/>
    <col min="1594" max="1594" width="36" style="29" customWidth="1"/>
    <col min="1595" max="1595" width="25.85546875" style="29" customWidth="1"/>
    <col min="1596" max="1596" width="15.85546875" style="29" customWidth="1"/>
    <col min="1597" max="1597" width="26.7109375" style="29" customWidth="1"/>
    <col min="1598" max="1598" width="16.5703125" style="29" customWidth="1"/>
    <col min="1599" max="1792" width="11.42578125" style="29"/>
    <col min="1793" max="1793" width="2.7109375" style="29" customWidth="1"/>
    <col min="1794" max="1794" width="13" style="29" customWidth="1"/>
    <col min="1795" max="1795" width="8.140625" style="29" customWidth="1"/>
    <col min="1796" max="1796" width="23.85546875" style="29" customWidth="1"/>
    <col min="1797" max="1797" width="20.85546875" style="29" customWidth="1"/>
    <col min="1798" max="1798" width="24.5703125" style="29" customWidth="1"/>
    <col min="1799" max="1799" width="23.28515625" style="29" customWidth="1"/>
    <col min="1800" max="1800" width="22" style="29" customWidth="1"/>
    <col min="1801" max="1801" width="29.7109375" style="29" customWidth="1"/>
    <col min="1802" max="1802" width="16.85546875" style="29" customWidth="1"/>
    <col min="1803" max="1803" width="22.85546875" style="29" customWidth="1"/>
    <col min="1804" max="1804" width="20.5703125" style="29" customWidth="1"/>
    <col min="1805" max="1805" width="19.28515625" style="29" customWidth="1"/>
    <col min="1806" max="1806" width="23.85546875" style="29" customWidth="1"/>
    <col min="1807" max="1807" width="22.42578125" style="29" customWidth="1"/>
    <col min="1808" max="1808" width="26.5703125" style="29" customWidth="1"/>
    <col min="1809" max="1809" width="25" style="29" customWidth="1"/>
    <col min="1810" max="1810" width="26.42578125" style="29" customWidth="1"/>
    <col min="1811" max="1811" width="23.85546875" style="29" customWidth="1"/>
    <col min="1812" max="1812" width="30" style="29" customWidth="1"/>
    <col min="1813" max="1813" width="28.5703125" style="29" customWidth="1"/>
    <col min="1814" max="1814" width="20.5703125" style="29" customWidth="1"/>
    <col min="1815" max="1815" width="19.140625" style="29" customWidth="1"/>
    <col min="1816" max="1816" width="15.28515625" style="29" customWidth="1"/>
    <col min="1817" max="1817" width="16.28515625" style="29" customWidth="1"/>
    <col min="1818" max="1818" width="19.85546875" style="29" customWidth="1"/>
    <col min="1819" max="1819" width="24.5703125" style="29" customWidth="1"/>
    <col min="1820" max="1820" width="19.5703125" style="29" customWidth="1"/>
    <col min="1821" max="1821" width="18.28515625" style="29" customWidth="1"/>
    <col min="1822" max="1822" width="23" style="29" customWidth="1"/>
    <col min="1823" max="1823" width="26" style="29" customWidth="1"/>
    <col min="1824" max="1824" width="25.7109375" style="29" customWidth="1"/>
    <col min="1825" max="1827" width="12.140625" style="29" customWidth="1"/>
    <col min="1828" max="1828" width="18.140625" style="29" customWidth="1"/>
    <col min="1829" max="1829" width="12.140625" style="29" customWidth="1"/>
    <col min="1830" max="1830" width="22" style="29" customWidth="1"/>
    <col min="1831" max="1831" width="15.85546875" style="29" customWidth="1"/>
    <col min="1832" max="1832" width="26.7109375" style="29" customWidth="1"/>
    <col min="1833" max="1833" width="16.5703125" style="29" customWidth="1"/>
    <col min="1834" max="1834" width="12.140625" style="29" customWidth="1"/>
    <col min="1835" max="1835" width="19.140625" style="29" customWidth="1"/>
    <col min="1836" max="1836" width="29.85546875" style="29" customWidth="1"/>
    <col min="1837" max="1837" width="19.7109375" style="29" customWidth="1"/>
    <col min="1838" max="1838" width="12.140625" style="29" customWidth="1"/>
    <col min="1839" max="1839" width="21.85546875" style="29" customWidth="1"/>
    <col min="1840" max="1840" width="32.5703125" style="29" customWidth="1"/>
    <col min="1841" max="1841" width="22.42578125" style="29" customWidth="1"/>
    <col min="1842" max="1842" width="12.140625" style="29" customWidth="1"/>
    <col min="1843" max="1843" width="26.5703125" style="29" customWidth="1"/>
    <col min="1844" max="1844" width="21.7109375" style="29" customWidth="1"/>
    <col min="1845" max="1845" width="32.42578125" style="29" customWidth="1"/>
    <col min="1846" max="1846" width="22.28515625" style="29" customWidth="1"/>
    <col min="1847" max="1847" width="12.140625" style="29" customWidth="1"/>
    <col min="1848" max="1848" width="30.140625" style="29" customWidth="1"/>
    <col min="1849" max="1849" width="25.28515625" style="29" customWidth="1"/>
    <col min="1850" max="1850" width="36" style="29" customWidth="1"/>
    <col min="1851" max="1851" width="25.85546875" style="29" customWidth="1"/>
    <col min="1852" max="1852" width="15.85546875" style="29" customWidth="1"/>
    <col min="1853" max="1853" width="26.7109375" style="29" customWidth="1"/>
    <col min="1854" max="1854" width="16.5703125" style="29" customWidth="1"/>
    <col min="1855" max="2048" width="11.42578125" style="29"/>
    <col min="2049" max="2049" width="2.7109375" style="29" customWidth="1"/>
    <col min="2050" max="2050" width="13" style="29" customWidth="1"/>
    <col min="2051" max="2051" width="8.140625" style="29" customWidth="1"/>
    <col min="2052" max="2052" width="23.85546875" style="29" customWidth="1"/>
    <col min="2053" max="2053" width="20.85546875" style="29" customWidth="1"/>
    <col min="2054" max="2054" width="24.5703125" style="29" customWidth="1"/>
    <col min="2055" max="2055" width="23.28515625" style="29" customWidth="1"/>
    <col min="2056" max="2056" width="22" style="29" customWidth="1"/>
    <col min="2057" max="2057" width="29.7109375" style="29" customWidth="1"/>
    <col min="2058" max="2058" width="16.85546875" style="29" customWidth="1"/>
    <col min="2059" max="2059" width="22.85546875" style="29" customWidth="1"/>
    <col min="2060" max="2060" width="20.5703125" style="29" customWidth="1"/>
    <col min="2061" max="2061" width="19.28515625" style="29" customWidth="1"/>
    <col min="2062" max="2062" width="23.85546875" style="29" customWidth="1"/>
    <col min="2063" max="2063" width="22.42578125" style="29" customWidth="1"/>
    <col min="2064" max="2064" width="26.5703125" style="29" customWidth="1"/>
    <col min="2065" max="2065" width="25" style="29" customWidth="1"/>
    <col min="2066" max="2066" width="26.42578125" style="29" customWidth="1"/>
    <col min="2067" max="2067" width="23.85546875" style="29" customWidth="1"/>
    <col min="2068" max="2068" width="30" style="29" customWidth="1"/>
    <col min="2069" max="2069" width="28.5703125" style="29" customWidth="1"/>
    <col min="2070" max="2070" width="20.5703125" style="29" customWidth="1"/>
    <col min="2071" max="2071" width="19.140625" style="29" customWidth="1"/>
    <col min="2072" max="2072" width="15.28515625" style="29" customWidth="1"/>
    <col min="2073" max="2073" width="16.28515625" style="29" customWidth="1"/>
    <col min="2074" max="2074" width="19.85546875" style="29" customWidth="1"/>
    <col min="2075" max="2075" width="24.5703125" style="29" customWidth="1"/>
    <col min="2076" max="2076" width="19.5703125" style="29" customWidth="1"/>
    <col min="2077" max="2077" width="18.28515625" style="29" customWidth="1"/>
    <col min="2078" max="2078" width="23" style="29" customWidth="1"/>
    <col min="2079" max="2079" width="26" style="29" customWidth="1"/>
    <col min="2080" max="2080" width="25.7109375" style="29" customWidth="1"/>
    <col min="2081" max="2083" width="12.140625" style="29" customWidth="1"/>
    <col min="2084" max="2084" width="18.140625" style="29" customWidth="1"/>
    <col min="2085" max="2085" width="12.140625" style="29" customWidth="1"/>
    <col min="2086" max="2086" width="22" style="29" customWidth="1"/>
    <col min="2087" max="2087" width="15.85546875" style="29" customWidth="1"/>
    <col min="2088" max="2088" width="26.7109375" style="29" customWidth="1"/>
    <col min="2089" max="2089" width="16.5703125" style="29" customWidth="1"/>
    <col min="2090" max="2090" width="12.140625" style="29" customWidth="1"/>
    <col min="2091" max="2091" width="19.140625" style="29" customWidth="1"/>
    <col min="2092" max="2092" width="29.85546875" style="29" customWidth="1"/>
    <col min="2093" max="2093" width="19.7109375" style="29" customWidth="1"/>
    <col min="2094" max="2094" width="12.140625" style="29" customWidth="1"/>
    <col min="2095" max="2095" width="21.85546875" style="29" customWidth="1"/>
    <col min="2096" max="2096" width="32.5703125" style="29" customWidth="1"/>
    <col min="2097" max="2097" width="22.42578125" style="29" customWidth="1"/>
    <col min="2098" max="2098" width="12.140625" style="29" customWidth="1"/>
    <col min="2099" max="2099" width="26.5703125" style="29" customWidth="1"/>
    <col min="2100" max="2100" width="21.7109375" style="29" customWidth="1"/>
    <col min="2101" max="2101" width="32.42578125" style="29" customWidth="1"/>
    <col min="2102" max="2102" width="22.28515625" style="29" customWidth="1"/>
    <col min="2103" max="2103" width="12.140625" style="29" customWidth="1"/>
    <col min="2104" max="2104" width="30.140625" style="29" customWidth="1"/>
    <col min="2105" max="2105" width="25.28515625" style="29" customWidth="1"/>
    <col min="2106" max="2106" width="36" style="29" customWidth="1"/>
    <col min="2107" max="2107" width="25.85546875" style="29" customWidth="1"/>
    <col min="2108" max="2108" width="15.85546875" style="29" customWidth="1"/>
    <col min="2109" max="2109" width="26.7109375" style="29" customWidth="1"/>
    <col min="2110" max="2110" width="16.5703125" style="29" customWidth="1"/>
    <col min="2111" max="2304" width="11.42578125" style="29"/>
    <col min="2305" max="2305" width="2.7109375" style="29" customWidth="1"/>
    <col min="2306" max="2306" width="13" style="29" customWidth="1"/>
    <col min="2307" max="2307" width="8.140625" style="29" customWidth="1"/>
    <col min="2308" max="2308" width="23.85546875" style="29" customWidth="1"/>
    <col min="2309" max="2309" width="20.85546875" style="29" customWidth="1"/>
    <col min="2310" max="2310" width="24.5703125" style="29" customWidth="1"/>
    <col min="2311" max="2311" width="23.28515625" style="29" customWidth="1"/>
    <col min="2312" max="2312" width="22" style="29" customWidth="1"/>
    <col min="2313" max="2313" width="29.7109375" style="29" customWidth="1"/>
    <col min="2314" max="2314" width="16.85546875" style="29" customWidth="1"/>
    <col min="2315" max="2315" width="22.85546875" style="29" customWidth="1"/>
    <col min="2316" max="2316" width="20.5703125" style="29" customWidth="1"/>
    <col min="2317" max="2317" width="19.28515625" style="29" customWidth="1"/>
    <col min="2318" max="2318" width="23.85546875" style="29" customWidth="1"/>
    <col min="2319" max="2319" width="22.42578125" style="29" customWidth="1"/>
    <col min="2320" max="2320" width="26.5703125" style="29" customWidth="1"/>
    <col min="2321" max="2321" width="25" style="29" customWidth="1"/>
    <col min="2322" max="2322" width="26.42578125" style="29" customWidth="1"/>
    <col min="2323" max="2323" width="23.85546875" style="29" customWidth="1"/>
    <col min="2324" max="2324" width="30" style="29" customWidth="1"/>
    <col min="2325" max="2325" width="28.5703125" style="29" customWidth="1"/>
    <col min="2326" max="2326" width="20.5703125" style="29" customWidth="1"/>
    <col min="2327" max="2327" width="19.140625" style="29" customWidth="1"/>
    <col min="2328" max="2328" width="15.28515625" style="29" customWidth="1"/>
    <col min="2329" max="2329" width="16.28515625" style="29" customWidth="1"/>
    <col min="2330" max="2330" width="19.85546875" style="29" customWidth="1"/>
    <col min="2331" max="2331" width="24.5703125" style="29" customWidth="1"/>
    <col min="2332" max="2332" width="19.5703125" style="29" customWidth="1"/>
    <col min="2333" max="2333" width="18.28515625" style="29" customWidth="1"/>
    <col min="2334" max="2334" width="23" style="29" customWidth="1"/>
    <col min="2335" max="2335" width="26" style="29" customWidth="1"/>
    <col min="2336" max="2336" width="25.7109375" style="29" customWidth="1"/>
    <col min="2337" max="2339" width="12.140625" style="29" customWidth="1"/>
    <col min="2340" max="2340" width="18.140625" style="29" customWidth="1"/>
    <col min="2341" max="2341" width="12.140625" style="29" customWidth="1"/>
    <col min="2342" max="2342" width="22" style="29" customWidth="1"/>
    <col min="2343" max="2343" width="15.85546875" style="29" customWidth="1"/>
    <col min="2344" max="2344" width="26.7109375" style="29" customWidth="1"/>
    <col min="2345" max="2345" width="16.5703125" style="29" customWidth="1"/>
    <col min="2346" max="2346" width="12.140625" style="29" customWidth="1"/>
    <col min="2347" max="2347" width="19.140625" style="29" customWidth="1"/>
    <col min="2348" max="2348" width="29.85546875" style="29" customWidth="1"/>
    <col min="2349" max="2349" width="19.7109375" style="29" customWidth="1"/>
    <col min="2350" max="2350" width="12.140625" style="29" customWidth="1"/>
    <col min="2351" max="2351" width="21.85546875" style="29" customWidth="1"/>
    <col min="2352" max="2352" width="32.5703125" style="29" customWidth="1"/>
    <col min="2353" max="2353" width="22.42578125" style="29" customWidth="1"/>
    <col min="2354" max="2354" width="12.140625" style="29" customWidth="1"/>
    <col min="2355" max="2355" width="26.5703125" style="29" customWidth="1"/>
    <col min="2356" max="2356" width="21.7109375" style="29" customWidth="1"/>
    <col min="2357" max="2357" width="32.42578125" style="29" customWidth="1"/>
    <col min="2358" max="2358" width="22.28515625" style="29" customWidth="1"/>
    <col min="2359" max="2359" width="12.140625" style="29" customWidth="1"/>
    <col min="2360" max="2360" width="30.140625" style="29" customWidth="1"/>
    <col min="2361" max="2361" width="25.28515625" style="29" customWidth="1"/>
    <col min="2362" max="2362" width="36" style="29" customWidth="1"/>
    <col min="2363" max="2363" width="25.85546875" style="29" customWidth="1"/>
    <col min="2364" max="2364" width="15.85546875" style="29" customWidth="1"/>
    <col min="2365" max="2365" width="26.7109375" style="29" customWidth="1"/>
    <col min="2366" max="2366" width="16.5703125" style="29" customWidth="1"/>
    <col min="2367" max="2560" width="11.42578125" style="29"/>
    <col min="2561" max="2561" width="2.7109375" style="29" customWidth="1"/>
    <col min="2562" max="2562" width="13" style="29" customWidth="1"/>
    <col min="2563" max="2563" width="8.140625" style="29" customWidth="1"/>
    <col min="2564" max="2564" width="23.85546875" style="29" customWidth="1"/>
    <col min="2565" max="2565" width="20.85546875" style="29" customWidth="1"/>
    <col min="2566" max="2566" width="24.5703125" style="29" customWidth="1"/>
    <col min="2567" max="2567" width="23.28515625" style="29" customWidth="1"/>
    <col min="2568" max="2568" width="22" style="29" customWidth="1"/>
    <col min="2569" max="2569" width="29.7109375" style="29" customWidth="1"/>
    <col min="2570" max="2570" width="16.85546875" style="29" customWidth="1"/>
    <col min="2571" max="2571" width="22.85546875" style="29" customWidth="1"/>
    <col min="2572" max="2572" width="20.5703125" style="29" customWidth="1"/>
    <col min="2573" max="2573" width="19.28515625" style="29" customWidth="1"/>
    <col min="2574" max="2574" width="23.85546875" style="29" customWidth="1"/>
    <col min="2575" max="2575" width="22.42578125" style="29" customWidth="1"/>
    <col min="2576" max="2576" width="26.5703125" style="29" customWidth="1"/>
    <col min="2577" max="2577" width="25" style="29" customWidth="1"/>
    <col min="2578" max="2578" width="26.42578125" style="29" customWidth="1"/>
    <col min="2579" max="2579" width="23.85546875" style="29" customWidth="1"/>
    <col min="2580" max="2580" width="30" style="29" customWidth="1"/>
    <col min="2581" max="2581" width="28.5703125" style="29" customWidth="1"/>
    <col min="2582" max="2582" width="20.5703125" style="29" customWidth="1"/>
    <col min="2583" max="2583" width="19.140625" style="29" customWidth="1"/>
    <col min="2584" max="2584" width="15.28515625" style="29" customWidth="1"/>
    <col min="2585" max="2585" width="16.28515625" style="29" customWidth="1"/>
    <col min="2586" max="2586" width="19.85546875" style="29" customWidth="1"/>
    <col min="2587" max="2587" width="24.5703125" style="29" customWidth="1"/>
    <col min="2588" max="2588" width="19.5703125" style="29" customWidth="1"/>
    <col min="2589" max="2589" width="18.28515625" style="29" customWidth="1"/>
    <col min="2590" max="2590" width="23" style="29" customWidth="1"/>
    <col min="2591" max="2591" width="26" style="29" customWidth="1"/>
    <col min="2592" max="2592" width="25.7109375" style="29" customWidth="1"/>
    <col min="2593" max="2595" width="12.140625" style="29" customWidth="1"/>
    <col min="2596" max="2596" width="18.140625" style="29" customWidth="1"/>
    <col min="2597" max="2597" width="12.140625" style="29" customWidth="1"/>
    <col min="2598" max="2598" width="22" style="29" customWidth="1"/>
    <col min="2599" max="2599" width="15.85546875" style="29" customWidth="1"/>
    <col min="2600" max="2600" width="26.7109375" style="29" customWidth="1"/>
    <col min="2601" max="2601" width="16.5703125" style="29" customWidth="1"/>
    <col min="2602" max="2602" width="12.140625" style="29" customWidth="1"/>
    <col min="2603" max="2603" width="19.140625" style="29" customWidth="1"/>
    <col min="2604" max="2604" width="29.85546875" style="29" customWidth="1"/>
    <col min="2605" max="2605" width="19.7109375" style="29" customWidth="1"/>
    <col min="2606" max="2606" width="12.140625" style="29" customWidth="1"/>
    <col min="2607" max="2607" width="21.85546875" style="29" customWidth="1"/>
    <col min="2608" max="2608" width="32.5703125" style="29" customWidth="1"/>
    <col min="2609" max="2609" width="22.42578125" style="29" customWidth="1"/>
    <col min="2610" max="2610" width="12.140625" style="29" customWidth="1"/>
    <col min="2611" max="2611" width="26.5703125" style="29" customWidth="1"/>
    <col min="2612" max="2612" width="21.7109375" style="29" customWidth="1"/>
    <col min="2613" max="2613" width="32.42578125" style="29" customWidth="1"/>
    <col min="2614" max="2614" width="22.28515625" style="29" customWidth="1"/>
    <col min="2615" max="2615" width="12.140625" style="29" customWidth="1"/>
    <col min="2616" max="2616" width="30.140625" style="29" customWidth="1"/>
    <col min="2617" max="2617" width="25.28515625" style="29" customWidth="1"/>
    <col min="2618" max="2618" width="36" style="29" customWidth="1"/>
    <col min="2619" max="2619" width="25.85546875" style="29" customWidth="1"/>
    <col min="2620" max="2620" width="15.85546875" style="29" customWidth="1"/>
    <col min="2621" max="2621" width="26.7109375" style="29" customWidth="1"/>
    <col min="2622" max="2622" width="16.5703125" style="29" customWidth="1"/>
    <col min="2623" max="2816" width="11.42578125" style="29"/>
    <col min="2817" max="2817" width="2.7109375" style="29" customWidth="1"/>
    <col min="2818" max="2818" width="13" style="29" customWidth="1"/>
    <col min="2819" max="2819" width="8.140625" style="29" customWidth="1"/>
    <col min="2820" max="2820" width="23.85546875" style="29" customWidth="1"/>
    <col min="2821" max="2821" width="20.85546875" style="29" customWidth="1"/>
    <col min="2822" max="2822" width="24.5703125" style="29" customWidth="1"/>
    <col min="2823" max="2823" width="23.28515625" style="29" customWidth="1"/>
    <col min="2824" max="2824" width="22" style="29" customWidth="1"/>
    <col min="2825" max="2825" width="29.7109375" style="29" customWidth="1"/>
    <col min="2826" max="2826" width="16.85546875" style="29" customWidth="1"/>
    <col min="2827" max="2827" width="22.85546875" style="29" customWidth="1"/>
    <col min="2828" max="2828" width="20.5703125" style="29" customWidth="1"/>
    <col min="2829" max="2829" width="19.28515625" style="29" customWidth="1"/>
    <col min="2830" max="2830" width="23.85546875" style="29" customWidth="1"/>
    <col min="2831" max="2831" width="22.42578125" style="29" customWidth="1"/>
    <col min="2832" max="2832" width="26.5703125" style="29" customWidth="1"/>
    <col min="2833" max="2833" width="25" style="29" customWidth="1"/>
    <col min="2834" max="2834" width="26.42578125" style="29" customWidth="1"/>
    <col min="2835" max="2835" width="23.85546875" style="29" customWidth="1"/>
    <col min="2836" max="2836" width="30" style="29" customWidth="1"/>
    <col min="2837" max="2837" width="28.5703125" style="29" customWidth="1"/>
    <col min="2838" max="2838" width="20.5703125" style="29" customWidth="1"/>
    <col min="2839" max="2839" width="19.140625" style="29" customWidth="1"/>
    <col min="2840" max="2840" width="15.28515625" style="29" customWidth="1"/>
    <col min="2841" max="2841" width="16.28515625" style="29" customWidth="1"/>
    <col min="2842" max="2842" width="19.85546875" style="29" customWidth="1"/>
    <col min="2843" max="2843" width="24.5703125" style="29" customWidth="1"/>
    <col min="2844" max="2844" width="19.5703125" style="29" customWidth="1"/>
    <col min="2845" max="2845" width="18.28515625" style="29" customWidth="1"/>
    <col min="2846" max="2846" width="23" style="29" customWidth="1"/>
    <col min="2847" max="2847" width="26" style="29" customWidth="1"/>
    <col min="2848" max="2848" width="25.7109375" style="29" customWidth="1"/>
    <col min="2849" max="2851" width="12.140625" style="29" customWidth="1"/>
    <col min="2852" max="2852" width="18.140625" style="29" customWidth="1"/>
    <col min="2853" max="2853" width="12.140625" style="29" customWidth="1"/>
    <col min="2854" max="2854" width="22" style="29" customWidth="1"/>
    <col min="2855" max="2855" width="15.85546875" style="29" customWidth="1"/>
    <col min="2856" max="2856" width="26.7109375" style="29" customWidth="1"/>
    <col min="2857" max="2857" width="16.5703125" style="29" customWidth="1"/>
    <col min="2858" max="2858" width="12.140625" style="29" customWidth="1"/>
    <col min="2859" max="2859" width="19.140625" style="29" customWidth="1"/>
    <col min="2860" max="2860" width="29.85546875" style="29" customWidth="1"/>
    <col min="2861" max="2861" width="19.7109375" style="29" customWidth="1"/>
    <col min="2862" max="2862" width="12.140625" style="29" customWidth="1"/>
    <col min="2863" max="2863" width="21.85546875" style="29" customWidth="1"/>
    <col min="2864" max="2864" width="32.5703125" style="29" customWidth="1"/>
    <col min="2865" max="2865" width="22.42578125" style="29" customWidth="1"/>
    <col min="2866" max="2866" width="12.140625" style="29" customWidth="1"/>
    <col min="2867" max="2867" width="26.5703125" style="29" customWidth="1"/>
    <col min="2868" max="2868" width="21.7109375" style="29" customWidth="1"/>
    <col min="2869" max="2869" width="32.42578125" style="29" customWidth="1"/>
    <col min="2870" max="2870" width="22.28515625" style="29" customWidth="1"/>
    <col min="2871" max="2871" width="12.140625" style="29" customWidth="1"/>
    <col min="2872" max="2872" width="30.140625" style="29" customWidth="1"/>
    <col min="2873" max="2873" width="25.28515625" style="29" customWidth="1"/>
    <col min="2874" max="2874" width="36" style="29" customWidth="1"/>
    <col min="2875" max="2875" width="25.85546875" style="29" customWidth="1"/>
    <col min="2876" max="2876" width="15.85546875" style="29" customWidth="1"/>
    <col min="2877" max="2877" width="26.7109375" style="29" customWidth="1"/>
    <col min="2878" max="2878" width="16.5703125" style="29" customWidth="1"/>
    <col min="2879" max="3072" width="11.42578125" style="29"/>
    <col min="3073" max="3073" width="2.7109375" style="29" customWidth="1"/>
    <col min="3074" max="3074" width="13" style="29" customWidth="1"/>
    <col min="3075" max="3075" width="8.140625" style="29" customWidth="1"/>
    <col min="3076" max="3076" width="23.85546875" style="29" customWidth="1"/>
    <col min="3077" max="3077" width="20.85546875" style="29" customWidth="1"/>
    <col min="3078" max="3078" width="24.5703125" style="29" customWidth="1"/>
    <col min="3079" max="3079" width="23.28515625" style="29" customWidth="1"/>
    <col min="3080" max="3080" width="22" style="29" customWidth="1"/>
    <col min="3081" max="3081" width="29.7109375" style="29" customWidth="1"/>
    <col min="3082" max="3082" width="16.85546875" style="29" customWidth="1"/>
    <col min="3083" max="3083" width="22.85546875" style="29" customWidth="1"/>
    <col min="3084" max="3084" width="20.5703125" style="29" customWidth="1"/>
    <col min="3085" max="3085" width="19.28515625" style="29" customWidth="1"/>
    <col min="3086" max="3086" width="23.85546875" style="29" customWidth="1"/>
    <col min="3087" max="3087" width="22.42578125" style="29" customWidth="1"/>
    <col min="3088" max="3088" width="26.5703125" style="29" customWidth="1"/>
    <col min="3089" max="3089" width="25" style="29" customWidth="1"/>
    <col min="3090" max="3090" width="26.42578125" style="29" customWidth="1"/>
    <col min="3091" max="3091" width="23.85546875" style="29" customWidth="1"/>
    <col min="3092" max="3092" width="30" style="29" customWidth="1"/>
    <col min="3093" max="3093" width="28.5703125" style="29" customWidth="1"/>
    <col min="3094" max="3094" width="20.5703125" style="29" customWidth="1"/>
    <col min="3095" max="3095" width="19.140625" style="29" customWidth="1"/>
    <col min="3096" max="3096" width="15.28515625" style="29" customWidth="1"/>
    <col min="3097" max="3097" width="16.28515625" style="29" customWidth="1"/>
    <col min="3098" max="3098" width="19.85546875" style="29" customWidth="1"/>
    <col min="3099" max="3099" width="24.5703125" style="29" customWidth="1"/>
    <col min="3100" max="3100" width="19.5703125" style="29" customWidth="1"/>
    <col min="3101" max="3101" width="18.28515625" style="29" customWidth="1"/>
    <col min="3102" max="3102" width="23" style="29" customWidth="1"/>
    <col min="3103" max="3103" width="26" style="29" customWidth="1"/>
    <col min="3104" max="3104" width="25.7109375" style="29" customWidth="1"/>
    <col min="3105" max="3107" width="12.140625" style="29" customWidth="1"/>
    <col min="3108" max="3108" width="18.140625" style="29" customWidth="1"/>
    <col min="3109" max="3109" width="12.140625" style="29" customWidth="1"/>
    <col min="3110" max="3110" width="22" style="29" customWidth="1"/>
    <col min="3111" max="3111" width="15.85546875" style="29" customWidth="1"/>
    <col min="3112" max="3112" width="26.7109375" style="29" customWidth="1"/>
    <col min="3113" max="3113" width="16.5703125" style="29" customWidth="1"/>
    <col min="3114" max="3114" width="12.140625" style="29" customWidth="1"/>
    <col min="3115" max="3115" width="19.140625" style="29" customWidth="1"/>
    <col min="3116" max="3116" width="29.85546875" style="29" customWidth="1"/>
    <col min="3117" max="3117" width="19.7109375" style="29" customWidth="1"/>
    <col min="3118" max="3118" width="12.140625" style="29" customWidth="1"/>
    <col min="3119" max="3119" width="21.85546875" style="29" customWidth="1"/>
    <col min="3120" max="3120" width="32.5703125" style="29" customWidth="1"/>
    <col min="3121" max="3121" width="22.42578125" style="29" customWidth="1"/>
    <col min="3122" max="3122" width="12.140625" style="29" customWidth="1"/>
    <col min="3123" max="3123" width="26.5703125" style="29" customWidth="1"/>
    <col min="3124" max="3124" width="21.7109375" style="29" customWidth="1"/>
    <col min="3125" max="3125" width="32.42578125" style="29" customWidth="1"/>
    <col min="3126" max="3126" width="22.28515625" style="29" customWidth="1"/>
    <col min="3127" max="3127" width="12.140625" style="29" customWidth="1"/>
    <col min="3128" max="3128" width="30.140625" style="29" customWidth="1"/>
    <col min="3129" max="3129" width="25.28515625" style="29" customWidth="1"/>
    <col min="3130" max="3130" width="36" style="29" customWidth="1"/>
    <col min="3131" max="3131" width="25.85546875" style="29" customWidth="1"/>
    <col min="3132" max="3132" width="15.85546875" style="29" customWidth="1"/>
    <col min="3133" max="3133" width="26.7109375" style="29" customWidth="1"/>
    <col min="3134" max="3134" width="16.5703125" style="29" customWidth="1"/>
    <col min="3135" max="3328" width="11.42578125" style="29"/>
    <col min="3329" max="3329" width="2.7109375" style="29" customWidth="1"/>
    <col min="3330" max="3330" width="13" style="29" customWidth="1"/>
    <col min="3331" max="3331" width="8.140625" style="29" customWidth="1"/>
    <col min="3332" max="3332" width="23.85546875" style="29" customWidth="1"/>
    <col min="3333" max="3333" width="20.85546875" style="29" customWidth="1"/>
    <col min="3334" max="3334" width="24.5703125" style="29" customWidth="1"/>
    <col min="3335" max="3335" width="23.28515625" style="29" customWidth="1"/>
    <col min="3336" max="3336" width="22" style="29" customWidth="1"/>
    <col min="3337" max="3337" width="29.7109375" style="29" customWidth="1"/>
    <col min="3338" max="3338" width="16.85546875" style="29" customWidth="1"/>
    <col min="3339" max="3339" width="22.85546875" style="29" customWidth="1"/>
    <col min="3340" max="3340" width="20.5703125" style="29" customWidth="1"/>
    <col min="3341" max="3341" width="19.28515625" style="29" customWidth="1"/>
    <col min="3342" max="3342" width="23.85546875" style="29" customWidth="1"/>
    <col min="3343" max="3343" width="22.42578125" style="29" customWidth="1"/>
    <col min="3344" max="3344" width="26.5703125" style="29" customWidth="1"/>
    <col min="3345" max="3345" width="25" style="29" customWidth="1"/>
    <col min="3346" max="3346" width="26.42578125" style="29" customWidth="1"/>
    <col min="3347" max="3347" width="23.85546875" style="29" customWidth="1"/>
    <col min="3348" max="3348" width="30" style="29" customWidth="1"/>
    <col min="3349" max="3349" width="28.5703125" style="29" customWidth="1"/>
    <col min="3350" max="3350" width="20.5703125" style="29" customWidth="1"/>
    <col min="3351" max="3351" width="19.140625" style="29" customWidth="1"/>
    <col min="3352" max="3352" width="15.28515625" style="29" customWidth="1"/>
    <col min="3353" max="3353" width="16.28515625" style="29" customWidth="1"/>
    <col min="3354" max="3354" width="19.85546875" style="29" customWidth="1"/>
    <col min="3355" max="3355" width="24.5703125" style="29" customWidth="1"/>
    <col min="3356" max="3356" width="19.5703125" style="29" customWidth="1"/>
    <col min="3357" max="3357" width="18.28515625" style="29" customWidth="1"/>
    <col min="3358" max="3358" width="23" style="29" customWidth="1"/>
    <col min="3359" max="3359" width="26" style="29" customWidth="1"/>
    <col min="3360" max="3360" width="25.7109375" style="29" customWidth="1"/>
    <col min="3361" max="3363" width="12.140625" style="29" customWidth="1"/>
    <col min="3364" max="3364" width="18.140625" style="29" customWidth="1"/>
    <col min="3365" max="3365" width="12.140625" style="29" customWidth="1"/>
    <col min="3366" max="3366" width="22" style="29" customWidth="1"/>
    <col min="3367" max="3367" width="15.85546875" style="29" customWidth="1"/>
    <col min="3368" max="3368" width="26.7109375" style="29" customWidth="1"/>
    <col min="3369" max="3369" width="16.5703125" style="29" customWidth="1"/>
    <col min="3370" max="3370" width="12.140625" style="29" customWidth="1"/>
    <col min="3371" max="3371" width="19.140625" style="29" customWidth="1"/>
    <col min="3372" max="3372" width="29.85546875" style="29" customWidth="1"/>
    <col min="3373" max="3373" width="19.7109375" style="29" customWidth="1"/>
    <col min="3374" max="3374" width="12.140625" style="29" customWidth="1"/>
    <col min="3375" max="3375" width="21.85546875" style="29" customWidth="1"/>
    <col min="3376" max="3376" width="32.5703125" style="29" customWidth="1"/>
    <col min="3377" max="3377" width="22.42578125" style="29" customWidth="1"/>
    <col min="3378" max="3378" width="12.140625" style="29" customWidth="1"/>
    <col min="3379" max="3379" width="26.5703125" style="29" customWidth="1"/>
    <col min="3380" max="3380" width="21.7109375" style="29" customWidth="1"/>
    <col min="3381" max="3381" width="32.42578125" style="29" customWidth="1"/>
    <col min="3382" max="3382" width="22.28515625" style="29" customWidth="1"/>
    <col min="3383" max="3383" width="12.140625" style="29" customWidth="1"/>
    <col min="3384" max="3384" width="30.140625" style="29" customWidth="1"/>
    <col min="3385" max="3385" width="25.28515625" style="29" customWidth="1"/>
    <col min="3386" max="3386" width="36" style="29" customWidth="1"/>
    <col min="3387" max="3387" width="25.85546875" style="29" customWidth="1"/>
    <col min="3388" max="3388" width="15.85546875" style="29" customWidth="1"/>
    <col min="3389" max="3389" width="26.7109375" style="29" customWidth="1"/>
    <col min="3390" max="3390" width="16.5703125" style="29" customWidth="1"/>
    <col min="3391" max="3584" width="11.42578125" style="29"/>
    <col min="3585" max="3585" width="2.7109375" style="29" customWidth="1"/>
    <col min="3586" max="3586" width="13" style="29" customWidth="1"/>
    <col min="3587" max="3587" width="8.140625" style="29" customWidth="1"/>
    <col min="3588" max="3588" width="23.85546875" style="29" customWidth="1"/>
    <col min="3589" max="3589" width="20.85546875" style="29" customWidth="1"/>
    <col min="3590" max="3590" width="24.5703125" style="29" customWidth="1"/>
    <col min="3591" max="3591" width="23.28515625" style="29" customWidth="1"/>
    <col min="3592" max="3592" width="22" style="29" customWidth="1"/>
    <col min="3593" max="3593" width="29.7109375" style="29" customWidth="1"/>
    <col min="3594" max="3594" width="16.85546875" style="29" customWidth="1"/>
    <col min="3595" max="3595" width="22.85546875" style="29" customWidth="1"/>
    <col min="3596" max="3596" width="20.5703125" style="29" customWidth="1"/>
    <col min="3597" max="3597" width="19.28515625" style="29" customWidth="1"/>
    <col min="3598" max="3598" width="23.85546875" style="29" customWidth="1"/>
    <col min="3599" max="3599" width="22.42578125" style="29" customWidth="1"/>
    <col min="3600" max="3600" width="26.5703125" style="29" customWidth="1"/>
    <col min="3601" max="3601" width="25" style="29" customWidth="1"/>
    <col min="3602" max="3602" width="26.42578125" style="29" customWidth="1"/>
    <col min="3603" max="3603" width="23.85546875" style="29" customWidth="1"/>
    <col min="3604" max="3604" width="30" style="29" customWidth="1"/>
    <col min="3605" max="3605" width="28.5703125" style="29" customWidth="1"/>
    <col min="3606" max="3606" width="20.5703125" style="29" customWidth="1"/>
    <col min="3607" max="3607" width="19.140625" style="29" customWidth="1"/>
    <col min="3608" max="3608" width="15.28515625" style="29" customWidth="1"/>
    <col min="3609" max="3609" width="16.28515625" style="29" customWidth="1"/>
    <col min="3610" max="3610" width="19.85546875" style="29" customWidth="1"/>
    <col min="3611" max="3611" width="24.5703125" style="29" customWidth="1"/>
    <col min="3612" max="3612" width="19.5703125" style="29" customWidth="1"/>
    <col min="3613" max="3613" width="18.28515625" style="29" customWidth="1"/>
    <col min="3614" max="3614" width="23" style="29" customWidth="1"/>
    <col min="3615" max="3615" width="26" style="29" customWidth="1"/>
    <col min="3616" max="3616" width="25.7109375" style="29" customWidth="1"/>
    <col min="3617" max="3619" width="12.140625" style="29" customWidth="1"/>
    <col min="3620" max="3620" width="18.140625" style="29" customWidth="1"/>
    <col min="3621" max="3621" width="12.140625" style="29" customWidth="1"/>
    <col min="3622" max="3622" width="22" style="29" customWidth="1"/>
    <col min="3623" max="3623" width="15.85546875" style="29" customWidth="1"/>
    <col min="3624" max="3624" width="26.7109375" style="29" customWidth="1"/>
    <col min="3625" max="3625" width="16.5703125" style="29" customWidth="1"/>
    <col min="3626" max="3626" width="12.140625" style="29" customWidth="1"/>
    <col min="3627" max="3627" width="19.140625" style="29" customWidth="1"/>
    <col min="3628" max="3628" width="29.85546875" style="29" customWidth="1"/>
    <col min="3629" max="3629" width="19.7109375" style="29" customWidth="1"/>
    <col min="3630" max="3630" width="12.140625" style="29" customWidth="1"/>
    <col min="3631" max="3631" width="21.85546875" style="29" customWidth="1"/>
    <col min="3632" max="3632" width="32.5703125" style="29" customWidth="1"/>
    <col min="3633" max="3633" width="22.42578125" style="29" customWidth="1"/>
    <col min="3634" max="3634" width="12.140625" style="29" customWidth="1"/>
    <col min="3635" max="3635" width="26.5703125" style="29" customWidth="1"/>
    <col min="3636" max="3636" width="21.7109375" style="29" customWidth="1"/>
    <col min="3637" max="3637" width="32.42578125" style="29" customWidth="1"/>
    <col min="3638" max="3638" width="22.28515625" style="29" customWidth="1"/>
    <col min="3639" max="3639" width="12.140625" style="29" customWidth="1"/>
    <col min="3640" max="3640" width="30.140625" style="29" customWidth="1"/>
    <col min="3641" max="3641" width="25.28515625" style="29" customWidth="1"/>
    <col min="3642" max="3642" width="36" style="29" customWidth="1"/>
    <col min="3643" max="3643" width="25.85546875" style="29" customWidth="1"/>
    <col min="3644" max="3644" width="15.85546875" style="29" customWidth="1"/>
    <col min="3645" max="3645" width="26.7109375" style="29" customWidth="1"/>
    <col min="3646" max="3646" width="16.5703125" style="29" customWidth="1"/>
    <col min="3647" max="3840" width="11.42578125" style="29"/>
    <col min="3841" max="3841" width="2.7109375" style="29" customWidth="1"/>
    <col min="3842" max="3842" width="13" style="29" customWidth="1"/>
    <col min="3843" max="3843" width="8.140625" style="29" customWidth="1"/>
    <col min="3844" max="3844" width="23.85546875" style="29" customWidth="1"/>
    <col min="3845" max="3845" width="20.85546875" style="29" customWidth="1"/>
    <col min="3846" max="3846" width="24.5703125" style="29" customWidth="1"/>
    <col min="3847" max="3847" width="23.28515625" style="29" customWidth="1"/>
    <col min="3848" max="3848" width="22" style="29" customWidth="1"/>
    <col min="3849" max="3849" width="29.7109375" style="29" customWidth="1"/>
    <col min="3850" max="3850" width="16.85546875" style="29" customWidth="1"/>
    <col min="3851" max="3851" width="22.85546875" style="29" customWidth="1"/>
    <col min="3852" max="3852" width="20.5703125" style="29" customWidth="1"/>
    <col min="3853" max="3853" width="19.28515625" style="29" customWidth="1"/>
    <col min="3854" max="3854" width="23.85546875" style="29" customWidth="1"/>
    <col min="3855" max="3855" width="22.42578125" style="29" customWidth="1"/>
    <col min="3856" max="3856" width="26.5703125" style="29" customWidth="1"/>
    <col min="3857" max="3857" width="25" style="29" customWidth="1"/>
    <col min="3858" max="3858" width="26.42578125" style="29" customWidth="1"/>
    <col min="3859" max="3859" width="23.85546875" style="29" customWidth="1"/>
    <col min="3860" max="3860" width="30" style="29" customWidth="1"/>
    <col min="3861" max="3861" width="28.5703125" style="29" customWidth="1"/>
    <col min="3862" max="3862" width="20.5703125" style="29" customWidth="1"/>
    <col min="3863" max="3863" width="19.140625" style="29" customWidth="1"/>
    <col min="3864" max="3864" width="15.28515625" style="29" customWidth="1"/>
    <col min="3865" max="3865" width="16.28515625" style="29" customWidth="1"/>
    <col min="3866" max="3866" width="19.85546875" style="29" customWidth="1"/>
    <col min="3867" max="3867" width="24.5703125" style="29" customWidth="1"/>
    <col min="3868" max="3868" width="19.5703125" style="29" customWidth="1"/>
    <col min="3869" max="3869" width="18.28515625" style="29" customWidth="1"/>
    <col min="3870" max="3870" width="23" style="29" customWidth="1"/>
    <col min="3871" max="3871" width="26" style="29" customWidth="1"/>
    <col min="3872" max="3872" width="25.7109375" style="29" customWidth="1"/>
    <col min="3873" max="3875" width="12.140625" style="29" customWidth="1"/>
    <col min="3876" max="3876" width="18.140625" style="29" customWidth="1"/>
    <col min="3877" max="3877" width="12.140625" style="29" customWidth="1"/>
    <col min="3878" max="3878" width="22" style="29" customWidth="1"/>
    <col min="3879" max="3879" width="15.85546875" style="29" customWidth="1"/>
    <col min="3880" max="3880" width="26.7109375" style="29" customWidth="1"/>
    <col min="3881" max="3881" width="16.5703125" style="29" customWidth="1"/>
    <col min="3882" max="3882" width="12.140625" style="29" customWidth="1"/>
    <col min="3883" max="3883" width="19.140625" style="29" customWidth="1"/>
    <col min="3884" max="3884" width="29.85546875" style="29" customWidth="1"/>
    <col min="3885" max="3885" width="19.7109375" style="29" customWidth="1"/>
    <col min="3886" max="3886" width="12.140625" style="29" customWidth="1"/>
    <col min="3887" max="3887" width="21.85546875" style="29" customWidth="1"/>
    <col min="3888" max="3888" width="32.5703125" style="29" customWidth="1"/>
    <col min="3889" max="3889" width="22.42578125" style="29" customWidth="1"/>
    <col min="3890" max="3890" width="12.140625" style="29" customWidth="1"/>
    <col min="3891" max="3891" width="26.5703125" style="29" customWidth="1"/>
    <col min="3892" max="3892" width="21.7109375" style="29" customWidth="1"/>
    <col min="3893" max="3893" width="32.42578125" style="29" customWidth="1"/>
    <col min="3894" max="3894" width="22.28515625" style="29" customWidth="1"/>
    <col min="3895" max="3895" width="12.140625" style="29" customWidth="1"/>
    <col min="3896" max="3896" width="30.140625" style="29" customWidth="1"/>
    <col min="3897" max="3897" width="25.28515625" style="29" customWidth="1"/>
    <col min="3898" max="3898" width="36" style="29" customWidth="1"/>
    <col min="3899" max="3899" width="25.85546875" style="29" customWidth="1"/>
    <col min="3900" max="3900" width="15.85546875" style="29" customWidth="1"/>
    <col min="3901" max="3901" width="26.7109375" style="29" customWidth="1"/>
    <col min="3902" max="3902" width="16.5703125" style="29" customWidth="1"/>
    <col min="3903" max="4096" width="11.42578125" style="29"/>
    <col min="4097" max="4097" width="2.7109375" style="29" customWidth="1"/>
    <col min="4098" max="4098" width="13" style="29" customWidth="1"/>
    <col min="4099" max="4099" width="8.140625" style="29" customWidth="1"/>
    <col min="4100" max="4100" width="23.85546875" style="29" customWidth="1"/>
    <col min="4101" max="4101" width="20.85546875" style="29" customWidth="1"/>
    <col min="4102" max="4102" width="24.5703125" style="29" customWidth="1"/>
    <col min="4103" max="4103" width="23.28515625" style="29" customWidth="1"/>
    <col min="4104" max="4104" width="22" style="29" customWidth="1"/>
    <col min="4105" max="4105" width="29.7109375" style="29" customWidth="1"/>
    <col min="4106" max="4106" width="16.85546875" style="29" customWidth="1"/>
    <col min="4107" max="4107" width="22.85546875" style="29" customWidth="1"/>
    <col min="4108" max="4108" width="20.5703125" style="29" customWidth="1"/>
    <col min="4109" max="4109" width="19.28515625" style="29" customWidth="1"/>
    <col min="4110" max="4110" width="23.85546875" style="29" customWidth="1"/>
    <col min="4111" max="4111" width="22.42578125" style="29" customWidth="1"/>
    <col min="4112" max="4112" width="26.5703125" style="29" customWidth="1"/>
    <col min="4113" max="4113" width="25" style="29" customWidth="1"/>
    <col min="4114" max="4114" width="26.42578125" style="29" customWidth="1"/>
    <col min="4115" max="4115" width="23.85546875" style="29" customWidth="1"/>
    <col min="4116" max="4116" width="30" style="29" customWidth="1"/>
    <col min="4117" max="4117" width="28.5703125" style="29" customWidth="1"/>
    <col min="4118" max="4118" width="20.5703125" style="29" customWidth="1"/>
    <col min="4119" max="4119" width="19.140625" style="29" customWidth="1"/>
    <col min="4120" max="4120" width="15.28515625" style="29" customWidth="1"/>
    <col min="4121" max="4121" width="16.28515625" style="29" customWidth="1"/>
    <col min="4122" max="4122" width="19.85546875" style="29" customWidth="1"/>
    <col min="4123" max="4123" width="24.5703125" style="29" customWidth="1"/>
    <col min="4124" max="4124" width="19.5703125" style="29" customWidth="1"/>
    <col min="4125" max="4125" width="18.28515625" style="29" customWidth="1"/>
    <col min="4126" max="4126" width="23" style="29" customWidth="1"/>
    <col min="4127" max="4127" width="26" style="29" customWidth="1"/>
    <col min="4128" max="4128" width="25.7109375" style="29" customWidth="1"/>
    <col min="4129" max="4131" width="12.140625" style="29" customWidth="1"/>
    <col min="4132" max="4132" width="18.140625" style="29" customWidth="1"/>
    <col min="4133" max="4133" width="12.140625" style="29" customWidth="1"/>
    <col min="4134" max="4134" width="22" style="29" customWidth="1"/>
    <col min="4135" max="4135" width="15.85546875" style="29" customWidth="1"/>
    <col min="4136" max="4136" width="26.7109375" style="29" customWidth="1"/>
    <col min="4137" max="4137" width="16.5703125" style="29" customWidth="1"/>
    <col min="4138" max="4138" width="12.140625" style="29" customWidth="1"/>
    <col min="4139" max="4139" width="19.140625" style="29" customWidth="1"/>
    <col min="4140" max="4140" width="29.85546875" style="29" customWidth="1"/>
    <col min="4141" max="4141" width="19.7109375" style="29" customWidth="1"/>
    <col min="4142" max="4142" width="12.140625" style="29" customWidth="1"/>
    <col min="4143" max="4143" width="21.85546875" style="29" customWidth="1"/>
    <col min="4144" max="4144" width="32.5703125" style="29" customWidth="1"/>
    <col min="4145" max="4145" width="22.42578125" style="29" customWidth="1"/>
    <col min="4146" max="4146" width="12.140625" style="29" customWidth="1"/>
    <col min="4147" max="4147" width="26.5703125" style="29" customWidth="1"/>
    <col min="4148" max="4148" width="21.7109375" style="29" customWidth="1"/>
    <col min="4149" max="4149" width="32.42578125" style="29" customWidth="1"/>
    <col min="4150" max="4150" width="22.28515625" style="29" customWidth="1"/>
    <col min="4151" max="4151" width="12.140625" style="29" customWidth="1"/>
    <col min="4152" max="4152" width="30.140625" style="29" customWidth="1"/>
    <col min="4153" max="4153" width="25.28515625" style="29" customWidth="1"/>
    <col min="4154" max="4154" width="36" style="29" customWidth="1"/>
    <col min="4155" max="4155" width="25.85546875" style="29" customWidth="1"/>
    <col min="4156" max="4156" width="15.85546875" style="29" customWidth="1"/>
    <col min="4157" max="4157" width="26.7109375" style="29" customWidth="1"/>
    <col min="4158" max="4158" width="16.5703125" style="29" customWidth="1"/>
    <col min="4159" max="4352" width="11.42578125" style="29"/>
    <col min="4353" max="4353" width="2.7109375" style="29" customWidth="1"/>
    <col min="4354" max="4354" width="13" style="29" customWidth="1"/>
    <col min="4355" max="4355" width="8.140625" style="29" customWidth="1"/>
    <col min="4356" max="4356" width="23.85546875" style="29" customWidth="1"/>
    <col min="4357" max="4357" width="20.85546875" style="29" customWidth="1"/>
    <col min="4358" max="4358" width="24.5703125" style="29" customWidth="1"/>
    <col min="4359" max="4359" width="23.28515625" style="29" customWidth="1"/>
    <col min="4360" max="4360" width="22" style="29" customWidth="1"/>
    <col min="4361" max="4361" width="29.7109375" style="29" customWidth="1"/>
    <col min="4362" max="4362" width="16.85546875" style="29" customWidth="1"/>
    <col min="4363" max="4363" width="22.85546875" style="29" customWidth="1"/>
    <col min="4364" max="4364" width="20.5703125" style="29" customWidth="1"/>
    <col min="4365" max="4365" width="19.28515625" style="29" customWidth="1"/>
    <col min="4366" max="4366" width="23.85546875" style="29" customWidth="1"/>
    <col min="4367" max="4367" width="22.42578125" style="29" customWidth="1"/>
    <col min="4368" max="4368" width="26.5703125" style="29" customWidth="1"/>
    <col min="4369" max="4369" width="25" style="29" customWidth="1"/>
    <col min="4370" max="4370" width="26.42578125" style="29" customWidth="1"/>
    <col min="4371" max="4371" width="23.85546875" style="29" customWidth="1"/>
    <col min="4372" max="4372" width="30" style="29" customWidth="1"/>
    <col min="4373" max="4373" width="28.5703125" style="29" customWidth="1"/>
    <col min="4374" max="4374" width="20.5703125" style="29" customWidth="1"/>
    <col min="4375" max="4375" width="19.140625" style="29" customWidth="1"/>
    <col min="4376" max="4376" width="15.28515625" style="29" customWidth="1"/>
    <col min="4377" max="4377" width="16.28515625" style="29" customWidth="1"/>
    <col min="4378" max="4378" width="19.85546875" style="29" customWidth="1"/>
    <col min="4379" max="4379" width="24.5703125" style="29" customWidth="1"/>
    <col min="4380" max="4380" width="19.5703125" style="29" customWidth="1"/>
    <col min="4381" max="4381" width="18.28515625" style="29" customWidth="1"/>
    <col min="4382" max="4382" width="23" style="29" customWidth="1"/>
    <col min="4383" max="4383" width="26" style="29" customWidth="1"/>
    <col min="4384" max="4384" width="25.7109375" style="29" customWidth="1"/>
    <col min="4385" max="4387" width="12.140625" style="29" customWidth="1"/>
    <col min="4388" max="4388" width="18.140625" style="29" customWidth="1"/>
    <col min="4389" max="4389" width="12.140625" style="29" customWidth="1"/>
    <col min="4390" max="4390" width="22" style="29" customWidth="1"/>
    <col min="4391" max="4391" width="15.85546875" style="29" customWidth="1"/>
    <col min="4392" max="4392" width="26.7109375" style="29" customWidth="1"/>
    <col min="4393" max="4393" width="16.5703125" style="29" customWidth="1"/>
    <col min="4394" max="4394" width="12.140625" style="29" customWidth="1"/>
    <col min="4395" max="4395" width="19.140625" style="29" customWidth="1"/>
    <col min="4396" max="4396" width="29.85546875" style="29" customWidth="1"/>
    <col min="4397" max="4397" width="19.7109375" style="29" customWidth="1"/>
    <col min="4398" max="4398" width="12.140625" style="29" customWidth="1"/>
    <col min="4399" max="4399" width="21.85546875" style="29" customWidth="1"/>
    <col min="4400" max="4400" width="32.5703125" style="29" customWidth="1"/>
    <col min="4401" max="4401" width="22.42578125" style="29" customWidth="1"/>
    <col min="4402" max="4402" width="12.140625" style="29" customWidth="1"/>
    <col min="4403" max="4403" width="26.5703125" style="29" customWidth="1"/>
    <col min="4404" max="4404" width="21.7109375" style="29" customWidth="1"/>
    <col min="4405" max="4405" width="32.42578125" style="29" customWidth="1"/>
    <col min="4406" max="4406" width="22.28515625" style="29" customWidth="1"/>
    <col min="4407" max="4407" width="12.140625" style="29" customWidth="1"/>
    <col min="4408" max="4408" width="30.140625" style="29" customWidth="1"/>
    <col min="4409" max="4409" width="25.28515625" style="29" customWidth="1"/>
    <col min="4410" max="4410" width="36" style="29" customWidth="1"/>
    <col min="4411" max="4411" width="25.85546875" style="29" customWidth="1"/>
    <col min="4412" max="4412" width="15.85546875" style="29" customWidth="1"/>
    <col min="4413" max="4413" width="26.7109375" style="29" customWidth="1"/>
    <col min="4414" max="4414" width="16.5703125" style="29" customWidth="1"/>
    <col min="4415" max="4608" width="11.42578125" style="29"/>
    <col min="4609" max="4609" width="2.7109375" style="29" customWidth="1"/>
    <col min="4610" max="4610" width="13" style="29" customWidth="1"/>
    <col min="4611" max="4611" width="8.140625" style="29" customWidth="1"/>
    <col min="4612" max="4612" width="23.85546875" style="29" customWidth="1"/>
    <col min="4613" max="4613" width="20.85546875" style="29" customWidth="1"/>
    <col min="4614" max="4614" width="24.5703125" style="29" customWidth="1"/>
    <col min="4615" max="4615" width="23.28515625" style="29" customWidth="1"/>
    <col min="4616" max="4616" width="22" style="29" customWidth="1"/>
    <col min="4617" max="4617" width="29.7109375" style="29" customWidth="1"/>
    <col min="4618" max="4618" width="16.85546875" style="29" customWidth="1"/>
    <col min="4619" max="4619" width="22.85546875" style="29" customWidth="1"/>
    <col min="4620" max="4620" width="20.5703125" style="29" customWidth="1"/>
    <col min="4621" max="4621" width="19.28515625" style="29" customWidth="1"/>
    <col min="4622" max="4622" width="23.85546875" style="29" customWidth="1"/>
    <col min="4623" max="4623" width="22.42578125" style="29" customWidth="1"/>
    <col min="4624" max="4624" width="26.5703125" style="29" customWidth="1"/>
    <col min="4625" max="4625" width="25" style="29" customWidth="1"/>
    <col min="4626" max="4626" width="26.42578125" style="29" customWidth="1"/>
    <col min="4627" max="4627" width="23.85546875" style="29" customWidth="1"/>
    <col min="4628" max="4628" width="30" style="29" customWidth="1"/>
    <col min="4629" max="4629" width="28.5703125" style="29" customWidth="1"/>
    <col min="4630" max="4630" width="20.5703125" style="29" customWidth="1"/>
    <col min="4631" max="4631" width="19.140625" style="29" customWidth="1"/>
    <col min="4632" max="4632" width="15.28515625" style="29" customWidth="1"/>
    <col min="4633" max="4633" width="16.28515625" style="29" customWidth="1"/>
    <col min="4634" max="4634" width="19.85546875" style="29" customWidth="1"/>
    <col min="4635" max="4635" width="24.5703125" style="29" customWidth="1"/>
    <col min="4636" max="4636" width="19.5703125" style="29" customWidth="1"/>
    <col min="4637" max="4637" width="18.28515625" style="29" customWidth="1"/>
    <col min="4638" max="4638" width="23" style="29" customWidth="1"/>
    <col min="4639" max="4639" width="26" style="29" customWidth="1"/>
    <col min="4640" max="4640" width="25.7109375" style="29" customWidth="1"/>
    <col min="4641" max="4643" width="12.140625" style="29" customWidth="1"/>
    <col min="4644" max="4644" width="18.140625" style="29" customWidth="1"/>
    <col min="4645" max="4645" width="12.140625" style="29" customWidth="1"/>
    <col min="4646" max="4646" width="22" style="29" customWidth="1"/>
    <col min="4647" max="4647" width="15.85546875" style="29" customWidth="1"/>
    <col min="4648" max="4648" width="26.7109375" style="29" customWidth="1"/>
    <col min="4649" max="4649" width="16.5703125" style="29" customWidth="1"/>
    <col min="4650" max="4650" width="12.140625" style="29" customWidth="1"/>
    <col min="4651" max="4651" width="19.140625" style="29" customWidth="1"/>
    <col min="4652" max="4652" width="29.85546875" style="29" customWidth="1"/>
    <col min="4653" max="4653" width="19.7109375" style="29" customWidth="1"/>
    <col min="4654" max="4654" width="12.140625" style="29" customWidth="1"/>
    <col min="4655" max="4655" width="21.85546875" style="29" customWidth="1"/>
    <col min="4656" max="4656" width="32.5703125" style="29" customWidth="1"/>
    <col min="4657" max="4657" width="22.42578125" style="29" customWidth="1"/>
    <col min="4658" max="4658" width="12.140625" style="29" customWidth="1"/>
    <col min="4659" max="4659" width="26.5703125" style="29" customWidth="1"/>
    <col min="4660" max="4660" width="21.7109375" style="29" customWidth="1"/>
    <col min="4661" max="4661" width="32.42578125" style="29" customWidth="1"/>
    <col min="4662" max="4662" width="22.28515625" style="29" customWidth="1"/>
    <col min="4663" max="4663" width="12.140625" style="29" customWidth="1"/>
    <col min="4664" max="4664" width="30.140625" style="29" customWidth="1"/>
    <col min="4665" max="4665" width="25.28515625" style="29" customWidth="1"/>
    <col min="4666" max="4666" width="36" style="29" customWidth="1"/>
    <col min="4667" max="4667" width="25.85546875" style="29" customWidth="1"/>
    <col min="4668" max="4668" width="15.85546875" style="29" customWidth="1"/>
    <col min="4669" max="4669" width="26.7109375" style="29" customWidth="1"/>
    <col min="4670" max="4670" width="16.5703125" style="29" customWidth="1"/>
    <col min="4671" max="4864" width="11.42578125" style="29"/>
    <col min="4865" max="4865" width="2.7109375" style="29" customWidth="1"/>
    <col min="4866" max="4866" width="13" style="29" customWidth="1"/>
    <col min="4867" max="4867" width="8.140625" style="29" customWidth="1"/>
    <col min="4868" max="4868" width="23.85546875" style="29" customWidth="1"/>
    <col min="4869" max="4869" width="20.85546875" style="29" customWidth="1"/>
    <col min="4870" max="4870" width="24.5703125" style="29" customWidth="1"/>
    <col min="4871" max="4871" width="23.28515625" style="29" customWidth="1"/>
    <col min="4872" max="4872" width="22" style="29" customWidth="1"/>
    <col min="4873" max="4873" width="29.7109375" style="29" customWidth="1"/>
    <col min="4874" max="4874" width="16.85546875" style="29" customWidth="1"/>
    <col min="4875" max="4875" width="22.85546875" style="29" customWidth="1"/>
    <col min="4876" max="4876" width="20.5703125" style="29" customWidth="1"/>
    <col min="4877" max="4877" width="19.28515625" style="29" customWidth="1"/>
    <col min="4878" max="4878" width="23.85546875" style="29" customWidth="1"/>
    <col min="4879" max="4879" width="22.42578125" style="29" customWidth="1"/>
    <col min="4880" max="4880" width="26.5703125" style="29" customWidth="1"/>
    <col min="4881" max="4881" width="25" style="29" customWidth="1"/>
    <col min="4882" max="4882" width="26.42578125" style="29" customWidth="1"/>
    <col min="4883" max="4883" width="23.85546875" style="29" customWidth="1"/>
    <col min="4884" max="4884" width="30" style="29" customWidth="1"/>
    <col min="4885" max="4885" width="28.5703125" style="29" customWidth="1"/>
    <col min="4886" max="4886" width="20.5703125" style="29" customWidth="1"/>
    <col min="4887" max="4887" width="19.140625" style="29" customWidth="1"/>
    <col min="4888" max="4888" width="15.28515625" style="29" customWidth="1"/>
    <col min="4889" max="4889" width="16.28515625" style="29" customWidth="1"/>
    <col min="4890" max="4890" width="19.85546875" style="29" customWidth="1"/>
    <col min="4891" max="4891" width="24.5703125" style="29" customWidth="1"/>
    <col min="4892" max="4892" width="19.5703125" style="29" customWidth="1"/>
    <col min="4893" max="4893" width="18.28515625" style="29" customWidth="1"/>
    <col min="4894" max="4894" width="23" style="29" customWidth="1"/>
    <col min="4895" max="4895" width="26" style="29" customWidth="1"/>
    <col min="4896" max="4896" width="25.7109375" style="29" customWidth="1"/>
    <col min="4897" max="4899" width="12.140625" style="29" customWidth="1"/>
    <col min="4900" max="4900" width="18.140625" style="29" customWidth="1"/>
    <col min="4901" max="4901" width="12.140625" style="29" customWidth="1"/>
    <col min="4902" max="4902" width="22" style="29" customWidth="1"/>
    <col min="4903" max="4903" width="15.85546875" style="29" customWidth="1"/>
    <col min="4904" max="4904" width="26.7109375" style="29" customWidth="1"/>
    <col min="4905" max="4905" width="16.5703125" style="29" customWidth="1"/>
    <col min="4906" max="4906" width="12.140625" style="29" customWidth="1"/>
    <col min="4907" max="4907" width="19.140625" style="29" customWidth="1"/>
    <col min="4908" max="4908" width="29.85546875" style="29" customWidth="1"/>
    <col min="4909" max="4909" width="19.7109375" style="29" customWidth="1"/>
    <col min="4910" max="4910" width="12.140625" style="29" customWidth="1"/>
    <col min="4911" max="4911" width="21.85546875" style="29" customWidth="1"/>
    <col min="4912" max="4912" width="32.5703125" style="29" customWidth="1"/>
    <col min="4913" max="4913" width="22.42578125" style="29" customWidth="1"/>
    <col min="4914" max="4914" width="12.140625" style="29" customWidth="1"/>
    <col min="4915" max="4915" width="26.5703125" style="29" customWidth="1"/>
    <col min="4916" max="4916" width="21.7109375" style="29" customWidth="1"/>
    <col min="4917" max="4917" width="32.42578125" style="29" customWidth="1"/>
    <col min="4918" max="4918" width="22.28515625" style="29" customWidth="1"/>
    <col min="4919" max="4919" width="12.140625" style="29" customWidth="1"/>
    <col min="4920" max="4920" width="30.140625" style="29" customWidth="1"/>
    <col min="4921" max="4921" width="25.28515625" style="29" customWidth="1"/>
    <col min="4922" max="4922" width="36" style="29" customWidth="1"/>
    <col min="4923" max="4923" width="25.85546875" style="29" customWidth="1"/>
    <col min="4924" max="4924" width="15.85546875" style="29" customWidth="1"/>
    <col min="4925" max="4925" width="26.7109375" style="29" customWidth="1"/>
    <col min="4926" max="4926" width="16.5703125" style="29" customWidth="1"/>
    <col min="4927" max="5120" width="11.42578125" style="29"/>
    <col min="5121" max="5121" width="2.7109375" style="29" customWidth="1"/>
    <col min="5122" max="5122" width="13" style="29" customWidth="1"/>
    <col min="5123" max="5123" width="8.140625" style="29" customWidth="1"/>
    <col min="5124" max="5124" width="23.85546875" style="29" customWidth="1"/>
    <col min="5125" max="5125" width="20.85546875" style="29" customWidth="1"/>
    <col min="5126" max="5126" width="24.5703125" style="29" customWidth="1"/>
    <col min="5127" max="5127" width="23.28515625" style="29" customWidth="1"/>
    <col min="5128" max="5128" width="22" style="29" customWidth="1"/>
    <col min="5129" max="5129" width="29.7109375" style="29" customWidth="1"/>
    <col min="5130" max="5130" width="16.85546875" style="29" customWidth="1"/>
    <col min="5131" max="5131" width="22.85546875" style="29" customWidth="1"/>
    <col min="5132" max="5132" width="20.5703125" style="29" customWidth="1"/>
    <col min="5133" max="5133" width="19.28515625" style="29" customWidth="1"/>
    <col min="5134" max="5134" width="23.85546875" style="29" customWidth="1"/>
    <col min="5135" max="5135" width="22.42578125" style="29" customWidth="1"/>
    <col min="5136" max="5136" width="26.5703125" style="29" customWidth="1"/>
    <col min="5137" max="5137" width="25" style="29" customWidth="1"/>
    <col min="5138" max="5138" width="26.42578125" style="29" customWidth="1"/>
    <col min="5139" max="5139" width="23.85546875" style="29" customWidth="1"/>
    <col min="5140" max="5140" width="30" style="29" customWidth="1"/>
    <col min="5141" max="5141" width="28.5703125" style="29" customWidth="1"/>
    <col min="5142" max="5142" width="20.5703125" style="29" customWidth="1"/>
    <col min="5143" max="5143" width="19.140625" style="29" customWidth="1"/>
    <col min="5144" max="5144" width="15.28515625" style="29" customWidth="1"/>
    <col min="5145" max="5145" width="16.28515625" style="29" customWidth="1"/>
    <col min="5146" max="5146" width="19.85546875" style="29" customWidth="1"/>
    <col min="5147" max="5147" width="24.5703125" style="29" customWidth="1"/>
    <col min="5148" max="5148" width="19.5703125" style="29" customWidth="1"/>
    <col min="5149" max="5149" width="18.28515625" style="29" customWidth="1"/>
    <col min="5150" max="5150" width="23" style="29" customWidth="1"/>
    <col min="5151" max="5151" width="26" style="29" customWidth="1"/>
    <col min="5152" max="5152" width="25.7109375" style="29" customWidth="1"/>
    <col min="5153" max="5155" width="12.140625" style="29" customWidth="1"/>
    <col min="5156" max="5156" width="18.140625" style="29" customWidth="1"/>
    <col min="5157" max="5157" width="12.140625" style="29" customWidth="1"/>
    <col min="5158" max="5158" width="22" style="29" customWidth="1"/>
    <col min="5159" max="5159" width="15.85546875" style="29" customWidth="1"/>
    <col min="5160" max="5160" width="26.7109375" style="29" customWidth="1"/>
    <col min="5161" max="5161" width="16.5703125" style="29" customWidth="1"/>
    <col min="5162" max="5162" width="12.140625" style="29" customWidth="1"/>
    <col min="5163" max="5163" width="19.140625" style="29" customWidth="1"/>
    <col min="5164" max="5164" width="29.85546875" style="29" customWidth="1"/>
    <col min="5165" max="5165" width="19.7109375" style="29" customWidth="1"/>
    <col min="5166" max="5166" width="12.140625" style="29" customWidth="1"/>
    <col min="5167" max="5167" width="21.85546875" style="29" customWidth="1"/>
    <col min="5168" max="5168" width="32.5703125" style="29" customWidth="1"/>
    <col min="5169" max="5169" width="22.42578125" style="29" customWidth="1"/>
    <col min="5170" max="5170" width="12.140625" style="29" customWidth="1"/>
    <col min="5171" max="5171" width="26.5703125" style="29" customWidth="1"/>
    <col min="5172" max="5172" width="21.7109375" style="29" customWidth="1"/>
    <col min="5173" max="5173" width="32.42578125" style="29" customWidth="1"/>
    <col min="5174" max="5174" width="22.28515625" style="29" customWidth="1"/>
    <col min="5175" max="5175" width="12.140625" style="29" customWidth="1"/>
    <col min="5176" max="5176" width="30.140625" style="29" customWidth="1"/>
    <col min="5177" max="5177" width="25.28515625" style="29" customWidth="1"/>
    <col min="5178" max="5178" width="36" style="29" customWidth="1"/>
    <col min="5179" max="5179" width="25.85546875" style="29" customWidth="1"/>
    <col min="5180" max="5180" width="15.85546875" style="29" customWidth="1"/>
    <col min="5181" max="5181" width="26.7109375" style="29" customWidth="1"/>
    <col min="5182" max="5182" width="16.5703125" style="29" customWidth="1"/>
    <col min="5183" max="5376" width="11.42578125" style="29"/>
    <col min="5377" max="5377" width="2.7109375" style="29" customWidth="1"/>
    <col min="5378" max="5378" width="13" style="29" customWidth="1"/>
    <col min="5379" max="5379" width="8.140625" style="29" customWidth="1"/>
    <col min="5380" max="5380" width="23.85546875" style="29" customWidth="1"/>
    <col min="5381" max="5381" width="20.85546875" style="29" customWidth="1"/>
    <col min="5382" max="5382" width="24.5703125" style="29" customWidth="1"/>
    <col min="5383" max="5383" width="23.28515625" style="29" customWidth="1"/>
    <col min="5384" max="5384" width="22" style="29" customWidth="1"/>
    <col min="5385" max="5385" width="29.7109375" style="29" customWidth="1"/>
    <col min="5386" max="5386" width="16.85546875" style="29" customWidth="1"/>
    <col min="5387" max="5387" width="22.85546875" style="29" customWidth="1"/>
    <col min="5388" max="5388" width="20.5703125" style="29" customWidth="1"/>
    <col min="5389" max="5389" width="19.28515625" style="29" customWidth="1"/>
    <col min="5390" max="5390" width="23.85546875" style="29" customWidth="1"/>
    <col min="5391" max="5391" width="22.42578125" style="29" customWidth="1"/>
    <col min="5392" max="5392" width="26.5703125" style="29" customWidth="1"/>
    <col min="5393" max="5393" width="25" style="29" customWidth="1"/>
    <col min="5394" max="5394" width="26.42578125" style="29" customWidth="1"/>
    <col min="5395" max="5395" width="23.85546875" style="29" customWidth="1"/>
    <col min="5396" max="5396" width="30" style="29" customWidth="1"/>
    <col min="5397" max="5397" width="28.5703125" style="29" customWidth="1"/>
    <col min="5398" max="5398" width="20.5703125" style="29" customWidth="1"/>
    <col min="5399" max="5399" width="19.140625" style="29" customWidth="1"/>
    <col min="5400" max="5400" width="15.28515625" style="29" customWidth="1"/>
    <col min="5401" max="5401" width="16.28515625" style="29" customWidth="1"/>
    <col min="5402" max="5402" width="19.85546875" style="29" customWidth="1"/>
    <col min="5403" max="5403" width="24.5703125" style="29" customWidth="1"/>
    <col min="5404" max="5404" width="19.5703125" style="29" customWidth="1"/>
    <col min="5405" max="5405" width="18.28515625" style="29" customWidth="1"/>
    <col min="5406" max="5406" width="23" style="29" customWidth="1"/>
    <col min="5407" max="5407" width="26" style="29" customWidth="1"/>
    <col min="5408" max="5408" width="25.7109375" style="29" customWidth="1"/>
    <col min="5409" max="5411" width="12.140625" style="29" customWidth="1"/>
    <col min="5412" max="5412" width="18.140625" style="29" customWidth="1"/>
    <col min="5413" max="5413" width="12.140625" style="29" customWidth="1"/>
    <col min="5414" max="5414" width="22" style="29" customWidth="1"/>
    <col min="5415" max="5415" width="15.85546875" style="29" customWidth="1"/>
    <col min="5416" max="5416" width="26.7109375" style="29" customWidth="1"/>
    <col min="5417" max="5417" width="16.5703125" style="29" customWidth="1"/>
    <col min="5418" max="5418" width="12.140625" style="29" customWidth="1"/>
    <col min="5419" max="5419" width="19.140625" style="29" customWidth="1"/>
    <col min="5420" max="5420" width="29.85546875" style="29" customWidth="1"/>
    <col min="5421" max="5421" width="19.7109375" style="29" customWidth="1"/>
    <col min="5422" max="5422" width="12.140625" style="29" customWidth="1"/>
    <col min="5423" max="5423" width="21.85546875" style="29" customWidth="1"/>
    <col min="5424" max="5424" width="32.5703125" style="29" customWidth="1"/>
    <col min="5425" max="5425" width="22.42578125" style="29" customWidth="1"/>
    <col min="5426" max="5426" width="12.140625" style="29" customWidth="1"/>
    <col min="5427" max="5427" width="26.5703125" style="29" customWidth="1"/>
    <col min="5428" max="5428" width="21.7109375" style="29" customWidth="1"/>
    <col min="5429" max="5429" width="32.42578125" style="29" customWidth="1"/>
    <col min="5430" max="5430" width="22.28515625" style="29" customWidth="1"/>
    <col min="5431" max="5431" width="12.140625" style="29" customWidth="1"/>
    <col min="5432" max="5432" width="30.140625" style="29" customWidth="1"/>
    <col min="5433" max="5433" width="25.28515625" style="29" customWidth="1"/>
    <col min="5434" max="5434" width="36" style="29" customWidth="1"/>
    <col min="5435" max="5435" width="25.85546875" style="29" customWidth="1"/>
    <col min="5436" max="5436" width="15.85546875" style="29" customWidth="1"/>
    <col min="5437" max="5437" width="26.7109375" style="29" customWidth="1"/>
    <col min="5438" max="5438" width="16.5703125" style="29" customWidth="1"/>
    <col min="5439" max="5632" width="11.42578125" style="29"/>
    <col min="5633" max="5633" width="2.7109375" style="29" customWidth="1"/>
    <col min="5634" max="5634" width="13" style="29" customWidth="1"/>
    <col min="5635" max="5635" width="8.140625" style="29" customWidth="1"/>
    <col min="5636" max="5636" width="23.85546875" style="29" customWidth="1"/>
    <col min="5637" max="5637" width="20.85546875" style="29" customWidth="1"/>
    <col min="5638" max="5638" width="24.5703125" style="29" customWidth="1"/>
    <col min="5639" max="5639" width="23.28515625" style="29" customWidth="1"/>
    <col min="5640" max="5640" width="22" style="29" customWidth="1"/>
    <col min="5641" max="5641" width="29.7109375" style="29" customWidth="1"/>
    <col min="5642" max="5642" width="16.85546875" style="29" customWidth="1"/>
    <col min="5643" max="5643" width="22.85546875" style="29" customWidth="1"/>
    <col min="5644" max="5644" width="20.5703125" style="29" customWidth="1"/>
    <col min="5645" max="5645" width="19.28515625" style="29" customWidth="1"/>
    <col min="5646" max="5646" width="23.85546875" style="29" customWidth="1"/>
    <col min="5647" max="5647" width="22.42578125" style="29" customWidth="1"/>
    <col min="5648" max="5648" width="26.5703125" style="29" customWidth="1"/>
    <col min="5649" max="5649" width="25" style="29" customWidth="1"/>
    <col min="5650" max="5650" width="26.42578125" style="29" customWidth="1"/>
    <col min="5651" max="5651" width="23.85546875" style="29" customWidth="1"/>
    <col min="5652" max="5652" width="30" style="29" customWidth="1"/>
    <col min="5653" max="5653" width="28.5703125" style="29" customWidth="1"/>
    <col min="5654" max="5654" width="20.5703125" style="29" customWidth="1"/>
    <col min="5655" max="5655" width="19.140625" style="29" customWidth="1"/>
    <col min="5656" max="5656" width="15.28515625" style="29" customWidth="1"/>
    <col min="5657" max="5657" width="16.28515625" style="29" customWidth="1"/>
    <col min="5658" max="5658" width="19.85546875" style="29" customWidth="1"/>
    <col min="5659" max="5659" width="24.5703125" style="29" customWidth="1"/>
    <col min="5660" max="5660" width="19.5703125" style="29" customWidth="1"/>
    <col min="5661" max="5661" width="18.28515625" style="29" customWidth="1"/>
    <col min="5662" max="5662" width="23" style="29" customWidth="1"/>
    <col min="5663" max="5663" width="26" style="29" customWidth="1"/>
    <col min="5664" max="5664" width="25.7109375" style="29" customWidth="1"/>
    <col min="5665" max="5667" width="12.140625" style="29" customWidth="1"/>
    <col min="5668" max="5668" width="18.140625" style="29" customWidth="1"/>
    <col min="5669" max="5669" width="12.140625" style="29" customWidth="1"/>
    <col min="5670" max="5670" width="22" style="29" customWidth="1"/>
    <col min="5671" max="5671" width="15.85546875" style="29" customWidth="1"/>
    <col min="5672" max="5672" width="26.7109375" style="29" customWidth="1"/>
    <col min="5673" max="5673" width="16.5703125" style="29" customWidth="1"/>
    <col min="5674" max="5674" width="12.140625" style="29" customWidth="1"/>
    <col min="5675" max="5675" width="19.140625" style="29" customWidth="1"/>
    <col min="5676" max="5676" width="29.85546875" style="29" customWidth="1"/>
    <col min="5677" max="5677" width="19.7109375" style="29" customWidth="1"/>
    <col min="5678" max="5678" width="12.140625" style="29" customWidth="1"/>
    <col min="5679" max="5679" width="21.85546875" style="29" customWidth="1"/>
    <col min="5680" max="5680" width="32.5703125" style="29" customWidth="1"/>
    <col min="5681" max="5681" width="22.42578125" style="29" customWidth="1"/>
    <col min="5682" max="5682" width="12.140625" style="29" customWidth="1"/>
    <col min="5683" max="5683" width="26.5703125" style="29" customWidth="1"/>
    <col min="5684" max="5684" width="21.7109375" style="29" customWidth="1"/>
    <col min="5685" max="5685" width="32.42578125" style="29" customWidth="1"/>
    <col min="5686" max="5686" width="22.28515625" style="29" customWidth="1"/>
    <col min="5687" max="5687" width="12.140625" style="29" customWidth="1"/>
    <col min="5688" max="5688" width="30.140625" style="29" customWidth="1"/>
    <col min="5689" max="5689" width="25.28515625" style="29" customWidth="1"/>
    <col min="5690" max="5690" width="36" style="29" customWidth="1"/>
    <col min="5691" max="5691" width="25.85546875" style="29" customWidth="1"/>
    <col min="5692" max="5692" width="15.85546875" style="29" customWidth="1"/>
    <col min="5693" max="5693" width="26.7109375" style="29" customWidth="1"/>
    <col min="5694" max="5694" width="16.5703125" style="29" customWidth="1"/>
    <col min="5695" max="5888" width="11.42578125" style="29"/>
    <col min="5889" max="5889" width="2.7109375" style="29" customWidth="1"/>
    <col min="5890" max="5890" width="13" style="29" customWidth="1"/>
    <col min="5891" max="5891" width="8.140625" style="29" customWidth="1"/>
    <col min="5892" max="5892" width="23.85546875" style="29" customWidth="1"/>
    <col min="5893" max="5893" width="20.85546875" style="29" customWidth="1"/>
    <col min="5894" max="5894" width="24.5703125" style="29" customWidth="1"/>
    <col min="5895" max="5895" width="23.28515625" style="29" customWidth="1"/>
    <col min="5896" max="5896" width="22" style="29" customWidth="1"/>
    <col min="5897" max="5897" width="29.7109375" style="29" customWidth="1"/>
    <col min="5898" max="5898" width="16.85546875" style="29" customWidth="1"/>
    <col min="5899" max="5899" width="22.85546875" style="29" customWidth="1"/>
    <col min="5900" max="5900" width="20.5703125" style="29" customWidth="1"/>
    <col min="5901" max="5901" width="19.28515625" style="29" customWidth="1"/>
    <col min="5902" max="5902" width="23.85546875" style="29" customWidth="1"/>
    <col min="5903" max="5903" width="22.42578125" style="29" customWidth="1"/>
    <col min="5904" max="5904" width="26.5703125" style="29" customWidth="1"/>
    <col min="5905" max="5905" width="25" style="29" customWidth="1"/>
    <col min="5906" max="5906" width="26.42578125" style="29" customWidth="1"/>
    <col min="5907" max="5907" width="23.85546875" style="29" customWidth="1"/>
    <col min="5908" max="5908" width="30" style="29" customWidth="1"/>
    <col min="5909" max="5909" width="28.5703125" style="29" customWidth="1"/>
    <col min="5910" max="5910" width="20.5703125" style="29" customWidth="1"/>
    <col min="5911" max="5911" width="19.140625" style="29" customWidth="1"/>
    <col min="5912" max="5912" width="15.28515625" style="29" customWidth="1"/>
    <col min="5913" max="5913" width="16.28515625" style="29" customWidth="1"/>
    <col min="5914" max="5914" width="19.85546875" style="29" customWidth="1"/>
    <col min="5915" max="5915" width="24.5703125" style="29" customWidth="1"/>
    <col min="5916" max="5916" width="19.5703125" style="29" customWidth="1"/>
    <col min="5917" max="5917" width="18.28515625" style="29" customWidth="1"/>
    <col min="5918" max="5918" width="23" style="29" customWidth="1"/>
    <col min="5919" max="5919" width="26" style="29" customWidth="1"/>
    <col min="5920" max="5920" width="25.7109375" style="29" customWidth="1"/>
    <col min="5921" max="5923" width="12.140625" style="29" customWidth="1"/>
    <col min="5924" max="5924" width="18.140625" style="29" customWidth="1"/>
    <col min="5925" max="5925" width="12.140625" style="29" customWidth="1"/>
    <col min="5926" max="5926" width="22" style="29" customWidth="1"/>
    <col min="5927" max="5927" width="15.85546875" style="29" customWidth="1"/>
    <col min="5928" max="5928" width="26.7109375" style="29" customWidth="1"/>
    <col min="5929" max="5929" width="16.5703125" style="29" customWidth="1"/>
    <col min="5930" max="5930" width="12.140625" style="29" customWidth="1"/>
    <col min="5931" max="5931" width="19.140625" style="29" customWidth="1"/>
    <col min="5932" max="5932" width="29.85546875" style="29" customWidth="1"/>
    <col min="5933" max="5933" width="19.7109375" style="29" customWidth="1"/>
    <col min="5934" max="5934" width="12.140625" style="29" customWidth="1"/>
    <col min="5935" max="5935" width="21.85546875" style="29" customWidth="1"/>
    <col min="5936" max="5936" width="32.5703125" style="29" customWidth="1"/>
    <col min="5937" max="5937" width="22.42578125" style="29" customWidth="1"/>
    <col min="5938" max="5938" width="12.140625" style="29" customWidth="1"/>
    <col min="5939" max="5939" width="26.5703125" style="29" customWidth="1"/>
    <col min="5940" max="5940" width="21.7109375" style="29" customWidth="1"/>
    <col min="5941" max="5941" width="32.42578125" style="29" customWidth="1"/>
    <col min="5942" max="5942" width="22.28515625" style="29" customWidth="1"/>
    <col min="5943" max="5943" width="12.140625" style="29" customWidth="1"/>
    <col min="5944" max="5944" width="30.140625" style="29" customWidth="1"/>
    <col min="5945" max="5945" width="25.28515625" style="29" customWidth="1"/>
    <col min="5946" max="5946" width="36" style="29" customWidth="1"/>
    <col min="5947" max="5947" width="25.85546875" style="29" customWidth="1"/>
    <col min="5948" max="5948" width="15.85546875" style="29" customWidth="1"/>
    <col min="5949" max="5949" width="26.7109375" style="29" customWidth="1"/>
    <col min="5950" max="5950" width="16.5703125" style="29" customWidth="1"/>
    <col min="5951" max="6144" width="11.42578125" style="29"/>
    <col min="6145" max="6145" width="2.7109375" style="29" customWidth="1"/>
    <col min="6146" max="6146" width="13" style="29" customWidth="1"/>
    <col min="6147" max="6147" width="8.140625" style="29" customWidth="1"/>
    <col min="6148" max="6148" width="23.85546875" style="29" customWidth="1"/>
    <col min="6149" max="6149" width="20.85546875" style="29" customWidth="1"/>
    <col min="6150" max="6150" width="24.5703125" style="29" customWidth="1"/>
    <col min="6151" max="6151" width="23.28515625" style="29" customWidth="1"/>
    <col min="6152" max="6152" width="22" style="29" customWidth="1"/>
    <col min="6153" max="6153" width="29.7109375" style="29" customWidth="1"/>
    <col min="6154" max="6154" width="16.85546875" style="29" customWidth="1"/>
    <col min="6155" max="6155" width="22.85546875" style="29" customWidth="1"/>
    <col min="6156" max="6156" width="20.5703125" style="29" customWidth="1"/>
    <col min="6157" max="6157" width="19.28515625" style="29" customWidth="1"/>
    <col min="6158" max="6158" width="23.85546875" style="29" customWidth="1"/>
    <col min="6159" max="6159" width="22.42578125" style="29" customWidth="1"/>
    <col min="6160" max="6160" width="26.5703125" style="29" customWidth="1"/>
    <col min="6161" max="6161" width="25" style="29" customWidth="1"/>
    <col min="6162" max="6162" width="26.42578125" style="29" customWidth="1"/>
    <col min="6163" max="6163" width="23.85546875" style="29" customWidth="1"/>
    <col min="6164" max="6164" width="30" style="29" customWidth="1"/>
    <col min="6165" max="6165" width="28.5703125" style="29" customWidth="1"/>
    <col min="6166" max="6166" width="20.5703125" style="29" customWidth="1"/>
    <col min="6167" max="6167" width="19.140625" style="29" customWidth="1"/>
    <col min="6168" max="6168" width="15.28515625" style="29" customWidth="1"/>
    <col min="6169" max="6169" width="16.28515625" style="29" customWidth="1"/>
    <col min="6170" max="6170" width="19.85546875" style="29" customWidth="1"/>
    <col min="6171" max="6171" width="24.5703125" style="29" customWidth="1"/>
    <col min="6172" max="6172" width="19.5703125" style="29" customWidth="1"/>
    <col min="6173" max="6173" width="18.28515625" style="29" customWidth="1"/>
    <col min="6174" max="6174" width="23" style="29" customWidth="1"/>
    <col min="6175" max="6175" width="26" style="29" customWidth="1"/>
    <col min="6176" max="6176" width="25.7109375" style="29" customWidth="1"/>
    <col min="6177" max="6179" width="12.140625" style="29" customWidth="1"/>
    <col min="6180" max="6180" width="18.140625" style="29" customWidth="1"/>
    <col min="6181" max="6181" width="12.140625" style="29" customWidth="1"/>
    <col min="6182" max="6182" width="22" style="29" customWidth="1"/>
    <col min="6183" max="6183" width="15.85546875" style="29" customWidth="1"/>
    <col min="6184" max="6184" width="26.7109375" style="29" customWidth="1"/>
    <col min="6185" max="6185" width="16.5703125" style="29" customWidth="1"/>
    <col min="6186" max="6186" width="12.140625" style="29" customWidth="1"/>
    <col min="6187" max="6187" width="19.140625" style="29" customWidth="1"/>
    <col min="6188" max="6188" width="29.85546875" style="29" customWidth="1"/>
    <col min="6189" max="6189" width="19.7109375" style="29" customWidth="1"/>
    <col min="6190" max="6190" width="12.140625" style="29" customWidth="1"/>
    <col min="6191" max="6191" width="21.85546875" style="29" customWidth="1"/>
    <col min="6192" max="6192" width="32.5703125" style="29" customWidth="1"/>
    <col min="6193" max="6193" width="22.42578125" style="29" customWidth="1"/>
    <col min="6194" max="6194" width="12.140625" style="29" customWidth="1"/>
    <col min="6195" max="6195" width="26.5703125" style="29" customWidth="1"/>
    <col min="6196" max="6196" width="21.7109375" style="29" customWidth="1"/>
    <col min="6197" max="6197" width="32.42578125" style="29" customWidth="1"/>
    <col min="6198" max="6198" width="22.28515625" style="29" customWidth="1"/>
    <col min="6199" max="6199" width="12.140625" style="29" customWidth="1"/>
    <col min="6200" max="6200" width="30.140625" style="29" customWidth="1"/>
    <col min="6201" max="6201" width="25.28515625" style="29" customWidth="1"/>
    <col min="6202" max="6202" width="36" style="29" customWidth="1"/>
    <col min="6203" max="6203" width="25.85546875" style="29" customWidth="1"/>
    <col min="6204" max="6204" width="15.85546875" style="29" customWidth="1"/>
    <col min="6205" max="6205" width="26.7109375" style="29" customWidth="1"/>
    <col min="6206" max="6206" width="16.5703125" style="29" customWidth="1"/>
    <col min="6207" max="6400" width="11.42578125" style="29"/>
    <col min="6401" max="6401" width="2.7109375" style="29" customWidth="1"/>
    <col min="6402" max="6402" width="13" style="29" customWidth="1"/>
    <col min="6403" max="6403" width="8.140625" style="29" customWidth="1"/>
    <col min="6404" max="6404" width="23.85546875" style="29" customWidth="1"/>
    <col min="6405" max="6405" width="20.85546875" style="29" customWidth="1"/>
    <col min="6406" max="6406" width="24.5703125" style="29" customWidth="1"/>
    <col min="6407" max="6407" width="23.28515625" style="29" customWidth="1"/>
    <col min="6408" max="6408" width="22" style="29" customWidth="1"/>
    <col min="6409" max="6409" width="29.7109375" style="29" customWidth="1"/>
    <col min="6410" max="6410" width="16.85546875" style="29" customWidth="1"/>
    <col min="6411" max="6411" width="22.85546875" style="29" customWidth="1"/>
    <col min="6412" max="6412" width="20.5703125" style="29" customWidth="1"/>
    <col min="6413" max="6413" width="19.28515625" style="29" customWidth="1"/>
    <col min="6414" max="6414" width="23.85546875" style="29" customWidth="1"/>
    <col min="6415" max="6415" width="22.42578125" style="29" customWidth="1"/>
    <col min="6416" max="6416" width="26.5703125" style="29" customWidth="1"/>
    <col min="6417" max="6417" width="25" style="29" customWidth="1"/>
    <col min="6418" max="6418" width="26.42578125" style="29" customWidth="1"/>
    <col min="6419" max="6419" width="23.85546875" style="29" customWidth="1"/>
    <col min="6420" max="6420" width="30" style="29" customWidth="1"/>
    <col min="6421" max="6421" width="28.5703125" style="29" customWidth="1"/>
    <col min="6422" max="6422" width="20.5703125" style="29" customWidth="1"/>
    <col min="6423" max="6423" width="19.140625" style="29" customWidth="1"/>
    <col min="6424" max="6424" width="15.28515625" style="29" customWidth="1"/>
    <col min="6425" max="6425" width="16.28515625" style="29" customWidth="1"/>
    <col min="6426" max="6426" width="19.85546875" style="29" customWidth="1"/>
    <col min="6427" max="6427" width="24.5703125" style="29" customWidth="1"/>
    <col min="6428" max="6428" width="19.5703125" style="29" customWidth="1"/>
    <col min="6429" max="6429" width="18.28515625" style="29" customWidth="1"/>
    <col min="6430" max="6430" width="23" style="29" customWidth="1"/>
    <col min="6431" max="6431" width="26" style="29" customWidth="1"/>
    <col min="6432" max="6432" width="25.7109375" style="29" customWidth="1"/>
    <col min="6433" max="6435" width="12.140625" style="29" customWidth="1"/>
    <col min="6436" max="6436" width="18.140625" style="29" customWidth="1"/>
    <col min="6437" max="6437" width="12.140625" style="29" customWidth="1"/>
    <col min="6438" max="6438" width="22" style="29" customWidth="1"/>
    <col min="6439" max="6439" width="15.85546875" style="29" customWidth="1"/>
    <col min="6440" max="6440" width="26.7109375" style="29" customWidth="1"/>
    <col min="6441" max="6441" width="16.5703125" style="29" customWidth="1"/>
    <col min="6442" max="6442" width="12.140625" style="29" customWidth="1"/>
    <col min="6443" max="6443" width="19.140625" style="29" customWidth="1"/>
    <col min="6444" max="6444" width="29.85546875" style="29" customWidth="1"/>
    <col min="6445" max="6445" width="19.7109375" style="29" customWidth="1"/>
    <col min="6446" max="6446" width="12.140625" style="29" customWidth="1"/>
    <col min="6447" max="6447" width="21.85546875" style="29" customWidth="1"/>
    <col min="6448" max="6448" width="32.5703125" style="29" customWidth="1"/>
    <col min="6449" max="6449" width="22.42578125" style="29" customWidth="1"/>
    <col min="6450" max="6450" width="12.140625" style="29" customWidth="1"/>
    <col min="6451" max="6451" width="26.5703125" style="29" customWidth="1"/>
    <col min="6452" max="6452" width="21.7109375" style="29" customWidth="1"/>
    <col min="6453" max="6453" width="32.42578125" style="29" customWidth="1"/>
    <col min="6454" max="6454" width="22.28515625" style="29" customWidth="1"/>
    <col min="6455" max="6455" width="12.140625" style="29" customWidth="1"/>
    <col min="6456" max="6456" width="30.140625" style="29" customWidth="1"/>
    <col min="6457" max="6457" width="25.28515625" style="29" customWidth="1"/>
    <col min="6458" max="6458" width="36" style="29" customWidth="1"/>
    <col min="6459" max="6459" width="25.85546875" style="29" customWidth="1"/>
    <col min="6460" max="6460" width="15.85546875" style="29" customWidth="1"/>
    <col min="6461" max="6461" width="26.7109375" style="29" customWidth="1"/>
    <col min="6462" max="6462" width="16.5703125" style="29" customWidth="1"/>
    <col min="6463" max="6656" width="11.42578125" style="29"/>
    <col min="6657" max="6657" width="2.7109375" style="29" customWidth="1"/>
    <col min="6658" max="6658" width="13" style="29" customWidth="1"/>
    <col min="6659" max="6659" width="8.140625" style="29" customWidth="1"/>
    <col min="6660" max="6660" width="23.85546875" style="29" customWidth="1"/>
    <col min="6661" max="6661" width="20.85546875" style="29" customWidth="1"/>
    <col min="6662" max="6662" width="24.5703125" style="29" customWidth="1"/>
    <col min="6663" max="6663" width="23.28515625" style="29" customWidth="1"/>
    <col min="6664" max="6664" width="22" style="29" customWidth="1"/>
    <col min="6665" max="6665" width="29.7109375" style="29" customWidth="1"/>
    <col min="6666" max="6666" width="16.85546875" style="29" customWidth="1"/>
    <col min="6667" max="6667" width="22.85546875" style="29" customWidth="1"/>
    <col min="6668" max="6668" width="20.5703125" style="29" customWidth="1"/>
    <col min="6669" max="6669" width="19.28515625" style="29" customWidth="1"/>
    <col min="6670" max="6670" width="23.85546875" style="29" customWidth="1"/>
    <col min="6671" max="6671" width="22.42578125" style="29" customWidth="1"/>
    <col min="6672" max="6672" width="26.5703125" style="29" customWidth="1"/>
    <col min="6673" max="6673" width="25" style="29" customWidth="1"/>
    <col min="6674" max="6674" width="26.42578125" style="29" customWidth="1"/>
    <col min="6675" max="6675" width="23.85546875" style="29" customWidth="1"/>
    <col min="6676" max="6676" width="30" style="29" customWidth="1"/>
    <col min="6677" max="6677" width="28.5703125" style="29" customWidth="1"/>
    <col min="6678" max="6678" width="20.5703125" style="29" customWidth="1"/>
    <col min="6679" max="6679" width="19.140625" style="29" customWidth="1"/>
    <col min="6680" max="6680" width="15.28515625" style="29" customWidth="1"/>
    <col min="6681" max="6681" width="16.28515625" style="29" customWidth="1"/>
    <col min="6682" max="6682" width="19.85546875" style="29" customWidth="1"/>
    <col min="6683" max="6683" width="24.5703125" style="29" customWidth="1"/>
    <col min="6684" max="6684" width="19.5703125" style="29" customWidth="1"/>
    <col min="6685" max="6685" width="18.28515625" style="29" customWidth="1"/>
    <col min="6686" max="6686" width="23" style="29" customWidth="1"/>
    <col min="6687" max="6687" width="26" style="29" customWidth="1"/>
    <col min="6688" max="6688" width="25.7109375" style="29" customWidth="1"/>
    <col min="6689" max="6691" width="12.140625" style="29" customWidth="1"/>
    <col min="6692" max="6692" width="18.140625" style="29" customWidth="1"/>
    <col min="6693" max="6693" width="12.140625" style="29" customWidth="1"/>
    <col min="6694" max="6694" width="22" style="29" customWidth="1"/>
    <col min="6695" max="6695" width="15.85546875" style="29" customWidth="1"/>
    <col min="6696" max="6696" width="26.7109375" style="29" customWidth="1"/>
    <col min="6697" max="6697" width="16.5703125" style="29" customWidth="1"/>
    <col min="6698" max="6698" width="12.140625" style="29" customWidth="1"/>
    <col min="6699" max="6699" width="19.140625" style="29" customWidth="1"/>
    <col min="6700" max="6700" width="29.85546875" style="29" customWidth="1"/>
    <col min="6701" max="6701" width="19.7109375" style="29" customWidth="1"/>
    <col min="6702" max="6702" width="12.140625" style="29" customWidth="1"/>
    <col min="6703" max="6703" width="21.85546875" style="29" customWidth="1"/>
    <col min="6704" max="6704" width="32.5703125" style="29" customWidth="1"/>
    <col min="6705" max="6705" width="22.42578125" style="29" customWidth="1"/>
    <col min="6706" max="6706" width="12.140625" style="29" customWidth="1"/>
    <col min="6707" max="6707" width="26.5703125" style="29" customWidth="1"/>
    <col min="6708" max="6708" width="21.7109375" style="29" customWidth="1"/>
    <col min="6709" max="6709" width="32.42578125" style="29" customWidth="1"/>
    <col min="6710" max="6710" width="22.28515625" style="29" customWidth="1"/>
    <col min="6711" max="6711" width="12.140625" style="29" customWidth="1"/>
    <col min="6712" max="6712" width="30.140625" style="29" customWidth="1"/>
    <col min="6713" max="6713" width="25.28515625" style="29" customWidth="1"/>
    <col min="6714" max="6714" width="36" style="29" customWidth="1"/>
    <col min="6715" max="6715" width="25.85546875" style="29" customWidth="1"/>
    <col min="6716" max="6716" width="15.85546875" style="29" customWidth="1"/>
    <col min="6717" max="6717" width="26.7109375" style="29" customWidth="1"/>
    <col min="6718" max="6718" width="16.5703125" style="29" customWidth="1"/>
    <col min="6719" max="6912" width="11.42578125" style="29"/>
    <col min="6913" max="6913" width="2.7109375" style="29" customWidth="1"/>
    <col min="6914" max="6914" width="13" style="29" customWidth="1"/>
    <col min="6915" max="6915" width="8.140625" style="29" customWidth="1"/>
    <col min="6916" max="6916" width="23.85546875" style="29" customWidth="1"/>
    <col min="6917" max="6917" width="20.85546875" style="29" customWidth="1"/>
    <col min="6918" max="6918" width="24.5703125" style="29" customWidth="1"/>
    <col min="6919" max="6919" width="23.28515625" style="29" customWidth="1"/>
    <col min="6920" max="6920" width="22" style="29" customWidth="1"/>
    <col min="6921" max="6921" width="29.7109375" style="29" customWidth="1"/>
    <col min="6922" max="6922" width="16.85546875" style="29" customWidth="1"/>
    <col min="6923" max="6923" width="22.85546875" style="29" customWidth="1"/>
    <col min="6924" max="6924" width="20.5703125" style="29" customWidth="1"/>
    <col min="6925" max="6925" width="19.28515625" style="29" customWidth="1"/>
    <col min="6926" max="6926" width="23.85546875" style="29" customWidth="1"/>
    <col min="6927" max="6927" width="22.42578125" style="29" customWidth="1"/>
    <col min="6928" max="6928" width="26.5703125" style="29" customWidth="1"/>
    <col min="6929" max="6929" width="25" style="29" customWidth="1"/>
    <col min="6930" max="6930" width="26.42578125" style="29" customWidth="1"/>
    <col min="6931" max="6931" width="23.85546875" style="29" customWidth="1"/>
    <col min="6932" max="6932" width="30" style="29" customWidth="1"/>
    <col min="6933" max="6933" width="28.5703125" style="29" customWidth="1"/>
    <col min="6934" max="6934" width="20.5703125" style="29" customWidth="1"/>
    <col min="6935" max="6935" width="19.140625" style="29" customWidth="1"/>
    <col min="6936" max="6936" width="15.28515625" style="29" customWidth="1"/>
    <col min="6937" max="6937" width="16.28515625" style="29" customWidth="1"/>
    <col min="6938" max="6938" width="19.85546875" style="29" customWidth="1"/>
    <col min="6939" max="6939" width="24.5703125" style="29" customWidth="1"/>
    <col min="6940" max="6940" width="19.5703125" style="29" customWidth="1"/>
    <col min="6941" max="6941" width="18.28515625" style="29" customWidth="1"/>
    <col min="6942" max="6942" width="23" style="29" customWidth="1"/>
    <col min="6943" max="6943" width="26" style="29" customWidth="1"/>
    <col min="6944" max="6944" width="25.7109375" style="29" customWidth="1"/>
    <col min="6945" max="6947" width="12.140625" style="29" customWidth="1"/>
    <col min="6948" max="6948" width="18.140625" style="29" customWidth="1"/>
    <col min="6949" max="6949" width="12.140625" style="29" customWidth="1"/>
    <col min="6950" max="6950" width="22" style="29" customWidth="1"/>
    <col min="6951" max="6951" width="15.85546875" style="29" customWidth="1"/>
    <col min="6952" max="6952" width="26.7109375" style="29" customWidth="1"/>
    <col min="6953" max="6953" width="16.5703125" style="29" customWidth="1"/>
    <col min="6954" max="6954" width="12.140625" style="29" customWidth="1"/>
    <col min="6955" max="6955" width="19.140625" style="29" customWidth="1"/>
    <col min="6956" max="6956" width="29.85546875" style="29" customWidth="1"/>
    <col min="6957" max="6957" width="19.7109375" style="29" customWidth="1"/>
    <col min="6958" max="6958" width="12.140625" style="29" customWidth="1"/>
    <col min="6959" max="6959" width="21.85546875" style="29" customWidth="1"/>
    <col min="6960" max="6960" width="32.5703125" style="29" customWidth="1"/>
    <col min="6961" max="6961" width="22.42578125" style="29" customWidth="1"/>
    <col min="6962" max="6962" width="12.140625" style="29" customWidth="1"/>
    <col min="6963" max="6963" width="26.5703125" style="29" customWidth="1"/>
    <col min="6964" max="6964" width="21.7109375" style="29" customWidth="1"/>
    <col min="6965" max="6965" width="32.42578125" style="29" customWidth="1"/>
    <col min="6966" max="6966" width="22.28515625" style="29" customWidth="1"/>
    <col min="6967" max="6967" width="12.140625" style="29" customWidth="1"/>
    <col min="6968" max="6968" width="30.140625" style="29" customWidth="1"/>
    <col min="6969" max="6969" width="25.28515625" style="29" customWidth="1"/>
    <col min="6970" max="6970" width="36" style="29" customWidth="1"/>
    <col min="6971" max="6971" width="25.85546875" style="29" customWidth="1"/>
    <col min="6972" max="6972" width="15.85546875" style="29" customWidth="1"/>
    <col min="6973" max="6973" width="26.7109375" style="29" customWidth="1"/>
    <col min="6974" max="6974" width="16.5703125" style="29" customWidth="1"/>
    <col min="6975" max="7168" width="11.42578125" style="29"/>
    <col min="7169" max="7169" width="2.7109375" style="29" customWidth="1"/>
    <col min="7170" max="7170" width="13" style="29" customWidth="1"/>
    <col min="7171" max="7171" width="8.140625" style="29" customWidth="1"/>
    <col min="7172" max="7172" width="23.85546875" style="29" customWidth="1"/>
    <col min="7173" max="7173" width="20.85546875" style="29" customWidth="1"/>
    <col min="7174" max="7174" width="24.5703125" style="29" customWidth="1"/>
    <col min="7175" max="7175" width="23.28515625" style="29" customWidth="1"/>
    <col min="7176" max="7176" width="22" style="29" customWidth="1"/>
    <col min="7177" max="7177" width="29.7109375" style="29" customWidth="1"/>
    <col min="7178" max="7178" width="16.85546875" style="29" customWidth="1"/>
    <col min="7179" max="7179" width="22.85546875" style="29" customWidth="1"/>
    <col min="7180" max="7180" width="20.5703125" style="29" customWidth="1"/>
    <col min="7181" max="7181" width="19.28515625" style="29" customWidth="1"/>
    <col min="7182" max="7182" width="23.85546875" style="29" customWidth="1"/>
    <col min="7183" max="7183" width="22.42578125" style="29" customWidth="1"/>
    <col min="7184" max="7184" width="26.5703125" style="29" customWidth="1"/>
    <col min="7185" max="7185" width="25" style="29" customWidth="1"/>
    <col min="7186" max="7186" width="26.42578125" style="29" customWidth="1"/>
    <col min="7187" max="7187" width="23.85546875" style="29" customWidth="1"/>
    <col min="7188" max="7188" width="30" style="29" customWidth="1"/>
    <col min="7189" max="7189" width="28.5703125" style="29" customWidth="1"/>
    <col min="7190" max="7190" width="20.5703125" style="29" customWidth="1"/>
    <col min="7191" max="7191" width="19.140625" style="29" customWidth="1"/>
    <col min="7192" max="7192" width="15.28515625" style="29" customWidth="1"/>
    <col min="7193" max="7193" width="16.28515625" style="29" customWidth="1"/>
    <col min="7194" max="7194" width="19.85546875" style="29" customWidth="1"/>
    <col min="7195" max="7195" width="24.5703125" style="29" customWidth="1"/>
    <col min="7196" max="7196" width="19.5703125" style="29" customWidth="1"/>
    <col min="7197" max="7197" width="18.28515625" style="29" customWidth="1"/>
    <col min="7198" max="7198" width="23" style="29" customWidth="1"/>
    <col min="7199" max="7199" width="26" style="29" customWidth="1"/>
    <col min="7200" max="7200" width="25.7109375" style="29" customWidth="1"/>
    <col min="7201" max="7203" width="12.140625" style="29" customWidth="1"/>
    <col min="7204" max="7204" width="18.140625" style="29" customWidth="1"/>
    <col min="7205" max="7205" width="12.140625" style="29" customWidth="1"/>
    <col min="7206" max="7206" width="22" style="29" customWidth="1"/>
    <col min="7207" max="7207" width="15.85546875" style="29" customWidth="1"/>
    <col min="7208" max="7208" width="26.7109375" style="29" customWidth="1"/>
    <col min="7209" max="7209" width="16.5703125" style="29" customWidth="1"/>
    <col min="7210" max="7210" width="12.140625" style="29" customWidth="1"/>
    <col min="7211" max="7211" width="19.140625" style="29" customWidth="1"/>
    <col min="7212" max="7212" width="29.85546875" style="29" customWidth="1"/>
    <col min="7213" max="7213" width="19.7109375" style="29" customWidth="1"/>
    <col min="7214" max="7214" width="12.140625" style="29" customWidth="1"/>
    <col min="7215" max="7215" width="21.85546875" style="29" customWidth="1"/>
    <col min="7216" max="7216" width="32.5703125" style="29" customWidth="1"/>
    <col min="7217" max="7217" width="22.42578125" style="29" customWidth="1"/>
    <col min="7218" max="7218" width="12.140625" style="29" customWidth="1"/>
    <col min="7219" max="7219" width="26.5703125" style="29" customWidth="1"/>
    <col min="7220" max="7220" width="21.7109375" style="29" customWidth="1"/>
    <col min="7221" max="7221" width="32.42578125" style="29" customWidth="1"/>
    <col min="7222" max="7222" width="22.28515625" style="29" customWidth="1"/>
    <col min="7223" max="7223" width="12.140625" style="29" customWidth="1"/>
    <col min="7224" max="7224" width="30.140625" style="29" customWidth="1"/>
    <col min="7225" max="7225" width="25.28515625" style="29" customWidth="1"/>
    <col min="7226" max="7226" width="36" style="29" customWidth="1"/>
    <col min="7227" max="7227" width="25.85546875" style="29" customWidth="1"/>
    <col min="7228" max="7228" width="15.85546875" style="29" customWidth="1"/>
    <col min="7229" max="7229" width="26.7109375" style="29" customWidth="1"/>
    <col min="7230" max="7230" width="16.5703125" style="29" customWidth="1"/>
    <col min="7231" max="7424" width="11.42578125" style="29"/>
    <col min="7425" max="7425" width="2.7109375" style="29" customWidth="1"/>
    <col min="7426" max="7426" width="13" style="29" customWidth="1"/>
    <col min="7427" max="7427" width="8.140625" style="29" customWidth="1"/>
    <col min="7428" max="7428" width="23.85546875" style="29" customWidth="1"/>
    <col min="7429" max="7429" width="20.85546875" style="29" customWidth="1"/>
    <col min="7430" max="7430" width="24.5703125" style="29" customWidth="1"/>
    <col min="7431" max="7431" width="23.28515625" style="29" customWidth="1"/>
    <col min="7432" max="7432" width="22" style="29" customWidth="1"/>
    <col min="7433" max="7433" width="29.7109375" style="29" customWidth="1"/>
    <col min="7434" max="7434" width="16.85546875" style="29" customWidth="1"/>
    <col min="7435" max="7435" width="22.85546875" style="29" customWidth="1"/>
    <col min="7436" max="7436" width="20.5703125" style="29" customWidth="1"/>
    <col min="7437" max="7437" width="19.28515625" style="29" customWidth="1"/>
    <col min="7438" max="7438" width="23.85546875" style="29" customWidth="1"/>
    <col min="7439" max="7439" width="22.42578125" style="29" customWidth="1"/>
    <col min="7440" max="7440" width="26.5703125" style="29" customWidth="1"/>
    <col min="7441" max="7441" width="25" style="29" customWidth="1"/>
    <col min="7442" max="7442" width="26.42578125" style="29" customWidth="1"/>
    <col min="7443" max="7443" width="23.85546875" style="29" customWidth="1"/>
    <col min="7444" max="7444" width="30" style="29" customWidth="1"/>
    <col min="7445" max="7445" width="28.5703125" style="29" customWidth="1"/>
    <col min="7446" max="7446" width="20.5703125" style="29" customWidth="1"/>
    <col min="7447" max="7447" width="19.140625" style="29" customWidth="1"/>
    <col min="7448" max="7448" width="15.28515625" style="29" customWidth="1"/>
    <col min="7449" max="7449" width="16.28515625" style="29" customWidth="1"/>
    <col min="7450" max="7450" width="19.85546875" style="29" customWidth="1"/>
    <col min="7451" max="7451" width="24.5703125" style="29" customWidth="1"/>
    <col min="7452" max="7452" width="19.5703125" style="29" customWidth="1"/>
    <col min="7453" max="7453" width="18.28515625" style="29" customWidth="1"/>
    <col min="7454" max="7454" width="23" style="29" customWidth="1"/>
    <col min="7455" max="7455" width="26" style="29" customWidth="1"/>
    <col min="7456" max="7456" width="25.7109375" style="29" customWidth="1"/>
    <col min="7457" max="7459" width="12.140625" style="29" customWidth="1"/>
    <col min="7460" max="7460" width="18.140625" style="29" customWidth="1"/>
    <col min="7461" max="7461" width="12.140625" style="29" customWidth="1"/>
    <col min="7462" max="7462" width="22" style="29" customWidth="1"/>
    <col min="7463" max="7463" width="15.85546875" style="29" customWidth="1"/>
    <col min="7464" max="7464" width="26.7109375" style="29" customWidth="1"/>
    <col min="7465" max="7465" width="16.5703125" style="29" customWidth="1"/>
    <col min="7466" max="7466" width="12.140625" style="29" customWidth="1"/>
    <col min="7467" max="7467" width="19.140625" style="29" customWidth="1"/>
    <col min="7468" max="7468" width="29.85546875" style="29" customWidth="1"/>
    <col min="7469" max="7469" width="19.7109375" style="29" customWidth="1"/>
    <col min="7470" max="7470" width="12.140625" style="29" customWidth="1"/>
    <col min="7471" max="7471" width="21.85546875" style="29" customWidth="1"/>
    <col min="7472" max="7472" width="32.5703125" style="29" customWidth="1"/>
    <col min="7473" max="7473" width="22.42578125" style="29" customWidth="1"/>
    <col min="7474" max="7474" width="12.140625" style="29" customWidth="1"/>
    <col min="7475" max="7475" width="26.5703125" style="29" customWidth="1"/>
    <col min="7476" max="7476" width="21.7109375" style="29" customWidth="1"/>
    <col min="7477" max="7477" width="32.42578125" style="29" customWidth="1"/>
    <col min="7478" max="7478" width="22.28515625" style="29" customWidth="1"/>
    <col min="7479" max="7479" width="12.140625" style="29" customWidth="1"/>
    <col min="7480" max="7480" width="30.140625" style="29" customWidth="1"/>
    <col min="7481" max="7481" width="25.28515625" style="29" customWidth="1"/>
    <col min="7482" max="7482" width="36" style="29" customWidth="1"/>
    <col min="7483" max="7483" width="25.85546875" style="29" customWidth="1"/>
    <col min="7484" max="7484" width="15.85546875" style="29" customWidth="1"/>
    <col min="7485" max="7485" width="26.7109375" style="29" customWidth="1"/>
    <col min="7486" max="7486" width="16.5703125" style="29" customWidth="1"/>
    <col min="7487" max="7680" width="11.42578125" style="29"/>
    <col min="7681" max="7681" width="2.7109375" style="29" customWidth="1"/>
    <col min="7682" max="7682" width="13" style="29" customWidth="1"/>
    <col min="7683" max="7683" width="8.140625" style="29" customWidth="1"/>
    <col min="7684" max="7684" width="23.85546875" style="29" customWidth="1"/>
    <col min="7685" max="7685" width="20.85546875" style="29" customWidth="1"/>
    <col min="7686" max="7686" width="24.5703125" style="29" customWidth="1"/>
    <col min="7687" max="7687" width="23.28515625" style="29" customWidth="1"/>
    <col min="7688" max="7688" width="22" style="29" customWidth="1"/>
    <col min="7689" max="7689" width="29.7109375" style="29" customWidth="1"/>
    <col min="7690" max="7690" width="16.85546875" style="29" customWidth="1"/>
    <col min="7691" max="7691" width="22.85546875" style="29" customWidth="1"/>
    <col min="7692" max="7692" width="20.5703125" style="29" customWidth="1"/>
    <col min="7693" max="7693" width="19.28515625" style="29" customWidth="1"/>
    <col min="7694" max="7694" width="23.85546875" style="29" customWidth="1"/>
    <col min="7695" max="7695" width="22.42578125" style="29" customWidth="1"/>
    <col min="7696" max="7696" width="26.5703125" style="29" customWidth="1"/>
    <col min="7697" max="7697" width="25" style="29" customWidth="1"/>
    <col min="7698" max="7698" width="26.42578125" style="29" customWidth="1"/>
    <col min="7699" max="7699" width="23.85546875" style="29" customWidth="1"/>
    <col min="7700" max="7700" width="30" style="29" customWidth="1"/>
    <col min="7701" max="7701" width="28.5703125" style="29" customWidth="1"/>
    <col min="7702" max="7702" width="20.5703125" style="29" customWidth="1"/>
    <col min="7703" max="7703" width="19.140625" style="29" customWidth="1"/>
    <col min="7704" max="7704" width="15.28515625" style="29" customWidth="1"/>
    <col min="7705" max="7705" width="16.28515625" style="29" customWidth="1"/>
    <col min="7706" max="7706" width="19.85546875" style="29" customWidth="1"/>
    <col min="7707" max="7707" width="24.5703125" style="29" customWidth="1"/>
    <col min="7708" max="7708" width="19.5703125" style="29" customWidth="1"/>
    <col min="7709" max="7709" width="18.28515625" style="29" customWidth="1"/>
    <col min="7710" max="7710" width="23" style="29" customWidth="1"/>
    <col min="7711" max="7711" width="26" style="29" customWidth="1"/>
    <col min="7712" max="7712" width="25.7109375" style="29" customWidth="1"/>
    <col min="7713" max="7715" width="12.140625" style="29" customWidth="1"/>
    <col min="7716" max="7716" width="18.140625" style="29" customWidth="1"/>
    <col min="7717" max="7717" width="12.140625" style="29" customWidth="1"/>
    <col min="7718" max="7718" width="22" style="29" customWidth="1"/>
    <col min="7719" max="7719" width="15.85546875" style="29" customWidth="1"/>
    <col min="7720" max="7720" width="26.7109375" style="29" customWidth="1"/>
    <col min="7721" max="7721" width="16.5703125" style="29" customWidth="1"/>
    <col min="7722" max="7722" width="12.140625" style="29" customWidth="1"/>
    <col min="7723" max="7723" width="19.140625" style="29" customWidth="1"/>
    <col min="7724" max="7724" width="29.85546875" style="29" customWidth="1"/>
    <col min="7725" max="7725" width="19.7109375" style="29" customWidth="1"/>
    <col min="7726" max="7726" width="12.140625" style="29" customWidth="1"/>
    <col min="7727" max="7727" width="21.85546875" style="29" customWidth="1"/>
    <col min="7728" max="7728" width="32.5703125" style="29" customWidth="1"/>
    <col min="7729" max="7729" width="22.42578125" style="29" customWidth="1"/>
    <col min="7730" max="7730" width="12.140625" style="29" customWidth="1"/>
    <col min="7731" max="7731" width="26.5703125" style="29" customWidth="1"/>
    <col min="7732" max="7732" width="21.7109375" style="29" customWidth="1"/>
    <col min="7733" max="7733" width="32.42578125" style="29" customWidth="1"/>
    <col min="7734" max="7734" width="22.28515625" style="29" customWidth="1"/>
    <col min="7735" max="7735" width="12.140625" style="29" customWidth="1"/>
    <col min="7736" max="7736" width="30.140625" style="29" customWidth="1"/>
    <col min="7737" max="7737" width="25.28515625" style="29" customWidth="1"/>
    <col min="7738" max="7738" width="36" style="29" customWidth="1"/>
    <col min="7739" max="7739" width="25.85546875" style="29" customWidth="1"/>
    <col min="7740" max="7740" width="15.85546875" style="29" customWidth="1"/>
    <col min="7741" max="7741" width="26.7109375" style="29" customWidth="1"/>
    <col min="7742" max="7742" width="16.5703125" style="29" customWidth="1"/>
    <col min="7743" max="7936" width="11.42578125" style="29"/>
    <col min="7937" max="7937" width="2.7109375" style="29" customWidth="1"/>
    <col min="7938" max="7938" width="13" style="29" customWidth="1"/>
    <col min="7939" max="7939" width="8.140625" style="29" customWidth="1"/>
    <col min="7940" max="7940" width="23.85546875" style="29" customWidth="1"/>
    <col min="7941" max="7941" width="20.85546875" style="29" customWidth="1"/>
    <col min="7942" max="7942" width="24.5703125" style="29" customWidth="1"/>
    <col min="7943" max="7943" width="23.28515625" style="29" customWidth="1"/>
    <col min="7944" max="7944" width="22" style="29" customWidth="1"/>
    <col min="7945" max="7945" width="29.7109375" style="29" customWidth="1"/>
    <col min="7946" max="7946" width="16.85546875" style="29" customWidth="1"/>
    <col min="7947" max="7947" width="22.85546875" style="29" customWidth="1"/>
    <col min="7948" max="7948" width="20.5703125" style="29" customWidth="1"/>
    <col min="7949" max="7949" width="19.28515625" style="29" customWidth="1"/>
    <col min="7950" max="7950" width="23.85546875" style="29" customWidth="1"/>
    <col min="7951" max="7951" width="22.42578125" style="29" customWidth="1"/>
    <col min="7952" max="7952" width="26.5703125" style="29" customWidth="1"/>
    <col min="7953" max="7953" width="25" style="29" customWidth="1"/>
    <col min="7954" max="7954" width="26.42578125" style="29" customWidth="1"/>
    <col min="7955" max="7955" width="23.85546875" style="29" customWidth="1"/>
    <col min="7956" max="7956" width="30" style="29" customWidth="1"/>
    <col min="7957" max="7957" width="28.5703125" style="29" customWidth="1"/>
    <col min="7958" max="7958" width="20.5703125" style="29" customWidth="1"/>
    <col min="7959" max="7959" width="19.140625" style="29" customWidth="1"/>
    <col min="7960" max="7960" width="15.28515625" style="29" customWidth="1"/>
    <col min="7961" max="7961" width="16.28515625" style="29" customWidth="1"/>
    <col min="7962" max="7962" width="19.85546875" style="29" customWidth="1"/>
    <col min="7963" max="7963" width="24.5703125" style="29" customWidth="1"/>
    <col min="7964" max="7964" width="19.5703125" style="29" customWidth="1"/>
    <col min="7965" max="7965" width="18.28515625" style="29" customWidth="1"/>
    <col min="7966" max="7966" width="23" style="29" customWidth="1"/>
    <col min="7967" max="7967" width="26" style="29" customWidth="1"/>
    <col min="7968" max="7968" width="25.7109375" style="29" customWidth="1"/>
    <col min="7969" max="7971" width="12.140625" style="29" customWidth="1"/>
    <col min="7972" max="7972" width="18.140625" style="29" customWidth="1"/>
    <col min="7973" max="7973" width="12.140625" style="29" customWidth="1"/>
    <col min="7974" max="7974" width="22" style="29" customWidth="1"/>
    <col min="7975" max="7975" width="15.85546875" style="29" customWidth="1"/>
    <col min="7976" max="7976" width="26.7109375" style="29" customWidth="1"/>
    <col min="7977" max="7977" width="16.5703125" style="29" customWidth="1"/>
    <col min="7978" max="7978" width="12.140625" style="29" customWidth="1"/>
    <col min="7979" max="7979" width="19.140625" style="29" customWidth="1"/>
    <col min="7980" max="7980" width="29.85546875" style="29" customWidth="1"/>
    <col min="7981" max="7981" width="19.7109375" style="29" customWidth="1"/>
    <col min="7982" max="7982" width="12.140625" style="29" customWidth="1"/>
    <col min="7983" max="7983" width="21.85546875" style="29" customWidth="1"/>
    <col min="7984" max="7984" width="32.5703125" style="29" customWidth="1"/>
    <col min="7985" max="7985" width="22.42578125" style="29" customWidth="1"/>
    <col min="7986" max="7986" width="12.140625" style="29" customWidth="1"/>
    <col min="7987" max="7987" width="26.5703125" style="29" customWidth="1"/>
    <col min="7988" max="7988" width="21.7109375" style="29" customWidth="1"/>
    <col min="7989" max="7989" width="32.42578125" style="29" customWidth="1"/>
    <col min="7990" max="7990" width="22.28515625" style="29" customWidth="1"/>
    <col min="7991" max="7991" width="12.140625" style="29" customWidth="1"/>
    <col min="7992" max="7992" width="30.140625" style="29" customWidth="1"/>
    <col min="7993" max="7993" width="25.28515625" style="29" customWidth="1"/>
    <col min="7994" max="7994" width="36" style="29" customWidth="1"/>
    <col min="7995" max="7995" width="25.85546875" style="29" customWidth="1"/>
    <col min="7996" max="7996" width="15.85546875" style="29" customWidth="1"/>
    <col min="7997" max="7997" width="26.7109375" style="29" customWidth="1"/>
    <col min="7998" max="7998" width="16.5703125" style="29" customWidth="1"/>
    <col min="7999" max="8192" width="11.42578125" style="29"/>
    <col min="8193" max="8193" width="2.7109375" style="29" customWidth="1"/>
    <col min="8194" max="8194" width="13" style="29" customWidth="1"/>
    <col min="8195" max="8195" width="8.140625" style="29" customWidth="1"/>
    <col min="8196" max="8196" width="23.85546875" style="29" customWidth="1"/>
    <col min="8197" max="8197" width="20.85546875" style="29" customWidth="1"/>
    <col min="8198" max="8198" width="24.5703125" style="29" customWidth="1"/>
    <col min="8199" max="8199" width="23.28515625" style="29" customWidth="1"/>
    <col min="8200" max="8200" width="22" style="29" customWidth="1"/>
    <col min="8201" max="8201" width="29.7109375" style="29" customWidth="1"/>
    <col min="8202" max="8202" width="16.85546875" style="29" customWidth="1"/>
    <col min="8203" max="8203" width="22.85546875" style="29" customWidth="1"/>
    <col min="8204" max="8204" width="20.5703125" style="29" customWidth="1"/>
    <col min="8205" max="8205" width="19.28515625" style="29" customWidth="1"/>
    <col min="8206" max="8206" width="23.85546875" style="29" customWidth="1"/>
    <col min="8207" max="8207" width="22.42578125" style="29" customWidth="1"/>
    <col min="8208" max="8208" width="26.5703125" style="29" customWidth="1"/>
    <col min="8209" max="8209" width="25" style="29" customWidth="1"/>
    <col min="8210" max="8210" width="26.42578125" style="29" customWidth="1"/>
    <col min="8211" max="8211" width="23.85546875" style="29" customWidth="1"/>
    <col min="8212" max="8212" width="30" style="29" customWidth="1"/>
    <col min="8213" max="8213" width="28.5703125" style="29" customWidth="1"/>
    <col min="8214" max="8214" width="20.5703125" style="29" customWidth="1"/>
    <col min="8215" max="8215" width="19.140625" style="29" customWidth="1"/>
    <col min="8216" max="8216" width="15.28515625" style="29" customWidth="1"/>
    <col min="8217" max="8217" width="16.28515625" style="29" customWidth="1"/>
    <col min="8218" max="8218" width="19.85546875" style="29" customWidth="1"/>
    <col min="8219" max="8219" width="24.5703125" style="29" customWidth="1"/>
    <col min="8220" max="8220" width="19.5703125" style="29" customWidth="1"/>
    <col min="8221" max="8221" width="18.28515625" style="29" customWidth="1"/>
    <col min="8222" max="8222" width="23" style="29" customWidth="1"/>
    <col min="8223" max="8223" width="26" style="29" customWidth="1"/>
    <col min="8224" max="8224" width="25.7109375" style="29" customWidth="1"/>
    <col min="8225" max="8227" width="12.140625" style="29" customWidth="1"/>
    <col min="8228" max="8228" width="18.140625" style="29" customWidth="1"/>
    <col min="8229" max="8229" width="12.140625" style="29" customWidth="1"/>
    <col min="8230" max="8230" width="22" style="29" customWidth="1"/>
    <col min="8231" max="8231" width="15.85546875" style="29" customWidth="1"/>
    <col min="8232" max="8232" width="26.7109375" style="29" customWidth="1"/>
    <col min="8233" max="8233" width="16.5703125" style="29" customWidth="1"/>
    <col min="8234" max="8234" width="12.140625" style="29" customWidth="1"/>
    <col min="8235" max="8235" width="19.140625" style="29" customWidth="1"/>
    <col min="8236" max="8236" width="29.85546875" style="29" customWidth="1"/>
    <col min="8237" max="8237" width="19.7109375" style="29" customWidth="1"/>
    <col min="8238" max="8238" width="12.140625" style="29" customWidth="1"/>
    <col min="8239" max="8239" width="21.85546875" style="29" customWidth="1"/>
    <col min="8240" max="8240" width="32.5703125" style="29" customWidth="1"/>
    <col min="8241" max="8241" width="22.42578125" style="29" customWidth="1"/>
    <col min="8242" max="8242" width="12.140625" style="29" customWidth="1"/>
    <col min="8243" max="8243" width="26.5703125" style="29" customWidth="1"/>
    <col min="8244" max="8244" width="21.7109375" style="29" customWidth="1"/>
    <col min="8245" max="8245" width="32.42578125" style="29" customWidth="1"/>
    <col min="8246" max="8246" width="22.28515625" style="29" customWidth="1"/>
    <col min="8247" max="8247" width="12.140625" style="29" customWidth="1"/>
    <col min="8248" max="8248" width="30.140625" style="29" customWidth="1"/>
    <col min="8249" max="8249" width="25.28515625" style="29" customWidth="1"/>
    <col min="8250" max="8250" width="36" style="29" customWidth="1"/>
    <col min="8251" max="8251" width="25.85546875" style="29" customWidth="1"/>
    <col min="8252" max="8252" width="15.85546875" style="29" customWidth="1"/>
    <col min="8253" max="8253" width="26.7109375" style="29" customWidth="1"/>
    <col min="8254" max="8254" width="16.5703125" style="29" customWidth="1"/>
    <col min="8255" max="8448" width="11.42578125" style="29"/>
    <col min="8449" max="8449" width="2.7109375" style="29" customWidth="1"/>
    <col min="8450" max="8450" width="13" style="29" customWidth="1"/>
    <col min="8451" max="8451" width="8.140625" style="29" customWidth="1"/>
    <col min="8452" max="8452" width="23.85546875" style="29" customWidth="1"/>
    <col min="8453" max="8453" width="20.85546875" style="29" customWidth="1"/>
    <col min="8454" max="8454" width="24.5703125" style="29" customWidth="1"/>
    <col min="8455" max="8455" width="23.28515625" style="29" customWidth="1"/>
    <col min="8456" max="8456" width="22" style="29" customWidth="1"/>
    <col min="8457" max="8457" width="29.7109375" style="29" customWidth="1"/>
    <col min="8458" max="8458" width="16.85546875" style="29" customWidth="1"/>
    <col min="8459" max="8459" width="22.85546875" style="29" customWidth="1"/>
    <col min="8460" max="8460" width="20.5703125" style="29" customWidth="1"/>
    <col min="8461" max="8461" width="19.28515625" style="29" customWidth="1"/>
    <col min="8462" max="8462" width="23.85546875" style="29" customWidth="1"/>
    <col min="8463" max="8463" width="22.42578125" style="29" customWidth="1"/>
    <col min="8464" max="8464" width="26.5703125" style="29" customWidth="1"/>
    <col min="8465" max="8465" width="25" style="29" customWidth="1"/>
    <col min="8466" max="8466" width="26.42578125" style="29" customWidth="1"/>
    <col min="8467" max="8467" width="23.85546875" style="29" customWidth="1"/>
    <col min="8468" max="8468" width="30" style="29" customWidth="1"/>
    <col min="8469" max="8469" width="28.5703125" style="29" customWidth="1"/>
    <col min="8470" max="8470" width="20.5703125" style="29" customWidth="1"/>
    <col min="8471" max="8471" width="19.140625" style="29" customWidth="1"/>
    <col min="8472" max="8472" width="15.28515625" style="29" customWidth="1"/>
    <col min="8473" max="8473" width="16.28515625" style="29" customWidth="1"/>
    <col min="8474" max="8474" width="19.85546875" style="29" customWidth="1"/>
    <col min="8475" max="8475" width="24.5703125" style="29" customWidth="1"/>
    <col min="8476" max="8476" width="19.5703125" style="29" customWidth="1"/>
    <col min="8477" max="8477" width="18.28515625" style="29" customWidth="1"/>
    <col min="8478" max="8478" width="23" style="29" customWidth="1"/>
    <col min="8479" max="8479" width="26" style="29" customWidth="1"/>
    <col min="8480" max="8480" width="25.7109375" style="29" customWidth="1"/>
    <col min="8481" max="8483" width="12.140625" style="29" customWidth="1"/>
    <col min="8484" max="8484" width="18.140625" style="29" customWidth="1"/>
    <col min="8485" max="8485" width="12.140625" style="29" customWidth="1"/>
    <col min="8486" max="8486" width="22" style="29" customWidth="1"/>
    <col min="8487" max="8487" width="15.85546875" style="29" customWidth="1"/>
    <col min="8488" max="8488" width="26.7109375" style="29" customWidth="1"/>
    <col min="8489" max="8489" width="16.5703125" style="29" customWidth="1"/>
    <col min="8490" max="8490" width="12.140625" style="29" customWidth="1"/>
    <col min="8491" max="8491" width="19.140625" style="29" customWidth="1"/>
    <col min="8492" max="8492" width="29.85546875" style="29" customWidth="1"/>
    <col min="8493" max="8493" width="19.7109375" style="29" customWidth="1"/>
    <col min="8494" max="8494" width="12.140625" style="29" customWidth="1"/>
    <col min="8495" max="8495" width="21.85546875" style="29" customWidth="1"/>
    <col min="8496" max="8496" width="32.5703125" style="29" customWidth="1"/>
    <col min="8497" max="8497" width="22.42578125" style="29" customWidth="1"/>
    <col min="8498" max="8498" width="12.140625" style="29" customWidth="1"/>
    <col min="8499" max="8499" width="26.5703125" style="29" customWidth="1"/>
    <col min="8500" max="8500" width="21.7109375" style="29" customWidth="1"/>
    <col min="8501" max="8501" width="32.42578125" style="29" customWidth="1"/>
    <col min="8502" max="8502" width="22.28515625" style="29" customWidth="1"/>
    <col min="8503" max="8503" width="12.140625" style="29" customWidth="1"/>
    <col min="8504" max="8504" width="30.140625" style="29" customWidth="1"/>
    <col min="8505" max="8505" width="25.28515625" style="29" customWidth="1"/>
    <col min="8506" max="8506" width="36" style="29" customWidth="1"/>
    <col min="8507" max="8507" width="25.85546875" style="29" customWidth="1"/>
    <col min="8508" max="8508" width="15.85546875" style="29" customWidth="1"/>
    <col min="8509" max="8509" width="26.7109375" style="29" customWidth="1"/>
    <col min="8510" max="8510" width="16.5703125" style="29" customWidth="1"/>
    <col min="8511" max="8704" width="11.42578125" style="29"/>
    <col min="8705" max="8705" width="2.7109375" style="29" customWidth="1"/>
    <col min="8706" max="8706" width="13" style="29" customWidth="1"/>
    <col min="8707" max="8707" width="8.140625" style="29" customWidth="1"/>
    <col min="8708" max="8708" width="23.85546875" style="29" customWidth="1"/>
    <col min="8709" max="8709" width="20.85546875" style="29" customWidth="1"/>
    <col min="8710" max="8710" width="24.5703125" style="29" customWidth="1"/>
    <col min="8711" max="8711" width="23.28515625" style="29" customWidth="1"/>
    <col min="8712" max="8712" width="22" style="29" customWidth="1"/>
    <col min="8713" max="8713" width="29.7109375" style="29" customWidth="1"/>
    <col min="8714" max="8714" width="16.85546875" style="29" customWidth="1"/>
    <col min="8715" max="8715" width="22.85546875" style="29" customWidth="1"/>
    <col min="8716" max="8716" width="20.5703125" style="29" customWidth="1"/>
    <col min="8717" max="8717" width="19.28515625" style="29" customWidth="1"/>
    <col min="8718" max="8718" width="23.85546875" style="29" customWidth="1"/>
    <col min="8719" max="8719" width="22.42578125" style="29" customWidth="1"/>
    <col min="8720" max="8720" width="26.5703125" style="29" customWidth="1"/>
    <col min="8721" max="8721" width="25" style="29" customWidth="1"/>
    <col min="8722" max="8722" width="26.42578125" style="29" customWidth="1"/>
    <col min="8723" max="8723" width="23.85546875" style="29" customWidth="1"/>
    <col min="8724" max="8724" width="30" style="29" customWidth="1"/>
    <col min="8725" max="8725" width="28.5703125" style="29" customWidth="1"/>
    <col min="8726" max="8726" width="20.5703125" style="29" customWidth="1"/>
    <col min="8727" max="8727" width="19.140625" style="29" customWidth="1"/>
    <col min="8728" max="8728" width="15.28515625" style="29" customWidth="1"/>
    <col min="8729" max="8729" width="16.28515625" style="29" customWidth="1"/>
    <col min="8730" max="8730" width="19.85546875" style="29" customWidth="1"/>
    <col min="8731" max="8731" width="24.5703125" style="29" customWidth="1"/>
    <col min="8732" max="8732" width="19.5703125" style="29" customWidth="1"/>
    <col min="8733" max="8733" width="18.28515625" style="29" customWidth="1"/>
    <col min="8734" max="8734" width="23" style="29" customWidth="1"/>
    <col min="8735" max="8735" width="26" style="29" customWidth="1"/>
    <col min="8736" max="8736" width="25.7109375" style="29" customWidth="1"/>
    <col min="8737" max="8739" width="12.140625" style="29" customWidth="1"/>
    <col min="8740" max="8740" width="18.140625" style="29" customWidth="1"/>
    <col min="8741" max="8741" width="12.140625" style="29" customWidth="1"/>
    <col min="8742" max="8742" width="22" style="29" customWidth="1"/>
    <col min="8743" max="8743" width="15.85546875" style="29" customWidth="1"/>
    <col min="8744" max="8744" width="26.7109375" style="29" customWidth="1"/>
    <col min="8745" max="8745" width="16.5703125" style="29" customWidth="1"/>
    <col min="8746" max="8746" width="12.140625" style="29" customWidth="1"/>
    <col min="8747" max="8747" width="19.140625" style="29" customWidth="1"/>
    <col min="8748" max="8748" width="29.85546875" style="29" customWidth="1"/>
    <col min="8749" max="8749" width="19.7109375" style="29" customWidth="1"/>
    <col min="8750" max="8750" width="12.140625" style="29" customWidth="1"/>
    <col min="8751" max="8751" width="21.85546875" style="29" customWidth="1"/>
    <col min="8752" max="8752" width="32.5703125" style="29" customWidth="1"/>
    <col min="8753" max="8753" width="22.42578125" style="29" customWidth="1"/>
    <col min="8754" max="8754" width="12.140625" style="29" customWidth="1"/>
    <col min="8755" max="8755" width="26.5703125" style="29" customWidth="1"/>
    <col min="8756" max="8756" width="21.7109375" style="29" customWidth="1"/>
    <col min="8757" max="8757" width="32.42578125" style="29" customWidth="1"/>
    <col min="8758" max="8758" width="22.28515625" style="29" customWidth="1"/>
    <col min="8759" max="8759" width="12.140625" style="29" customWidth="1"/>
    <col min="8760" max="8760" width="30.140625" style="29" customWidth="1"/>
    <col min="8761" max="8761" width="25.28515625" style="29" customWidth="1"/>
    <col min="8762" max="8762" width="36" style="29" customWidth="1"/>
    <col min="8763" max="8763" width="25.85546875" style="29" customWidth="1"/>
    <col min="8764" max="8764" width="15.85546875" style="29" customWidth="1"/>
    <col min="8765" max="8765" width="26.7109375" style="29" customWidth="1"/>
    <col min="8766" max="8766" width="16.5703125" style="29" customWidth="1"/>
    <col min="8767" max="8960" width="11.42578125" style="29"/>
    <col min="8961" max="8961" width="2.7109375" style="29" customWidth="1"/>
    <col min="8962" max="8962" width="13" style="29" customWidth="1"/>
    <col min="8963" max="8963" width="8.140625" style="29" customWidth="1"/>
    <col min="8964" max="8964" width="23.85546875" style="29" customWidth="1"/>
    <col min="8965" max="8965" width="20.85546875" style="29" customWidth="1"/>
    <col min="8966" max="8966" width="24.5703125" style="29" customWidth="1"/>
    <col min="8967" max="8967" width="23.28515625" style="29" customWidth="1"/>
    <col min="8968" max="8968" width="22" style="29" customWidth="1"/>
    <col min="8969" max="8969" width="29.7109375" style="29" customWidth="1"/>
    <col min="8970" max="8970" width="16.85546875" style="29" customWidth="1"/>
    <col min="8971" max="8971" width="22.85546875" style="29" customWidth="1"/>
    <col min="8972" max="8972" width="20.5703125" style="29" customWidth="1"/>
    <col min="8973" max="8973" width="19.28515625" style="29" customWidth="1"/>
    <col min="8974" max="8974" width="23.85546875" style="29" customWidth="1"/>
    <col min="8975" max="8975" width="22.42578125" style="29" customWidth="1"/>
    <col min="8976" max="8976" width="26.5703125" style="29" customWidth="1"/>
    <col min="8977" max="8977" width="25" style="29" customWidth="1"/>
    <col min="8978" max="8978" width="26.42578125" style="29" customWidth="1"/>
    <col min="8979" max="8979" width="23.85546875" style="29" customWidth="1"/>
    <col min="8980" max="8980" width="30" style="29" customWidth="1"/>
    <col min="8981" max="8981" width="28.5703125" style="29" customWidth="1"/>
    <col min="8982" max="8982" width="20.5703125" style="29" customWidth="1"/>
    <col min="8983" max="8983" width="19.140625" style="29" customWidth="1"/>
    <col min="8984" max="8984" width="15.28515625" style="29" customWidth="1"/>
    <col min="8985" max="8985" width="16.28515625" style="29" customWidth="1"/>
    <col min="8986" max="8986" width="19.85546875" style="29" customWidth="1"/>
    <col min="8987" max="8987" width="24.5703125" style="29" customWidth="1"/>
    <col min="8988" max="8988" width="19.5703125" style="29" customWidth="1"/>
    <col min="8989" max="8989" width="18.28515625" style="29" customWidth="1"/>
    <col min="8990" max="8990" width="23" style="29" customWidth="1"/>
    <col min="8991" max="8991" width="26" style="29" customWidth="1"/>
    <col min="8992" max="8992" width="25.7109375" style="29" customWidth="1"/>
    <col min="8993" max="8995" width="12.140625" style="29" customWidth="1"/>
    <col min="8996" max="8996" width="18.140625" style="29" customWidth="1"/>
    <col min="8997" max="8997" width="12.140625" style="29" customWidth="1"/>
    <col min="8998" max="8998" width="22" style="29" customWidth="1"/>
    <col min="8999" max="8999" width="15.85546875" style="29" customWidth="1"/>
    <col min="9000" max="9000" width="26.7109375" style="29" customWidth="1"/>
    <col min="9001" max="9001" width="16.5703125" style="29" customWidth="1"/>
    <col min="9002" max="9002" width="12.140625" style="29" customWidth="1"/>
    <col min="9003" max="9003" width="19.140625" style="29" customWidth="1"/>
    <col min="9004" max="9004" width="29.85546875" style="29" customWidth="1"/>
    <col min="9005" max="9005" width="19.7109375" style="29" customWidth="1"/>
    <col min="9006" max="9006" width="12.140625" style="29" customWidth="1"/>
    <col min="9007" max="9007" width="21.85546875" style="29" customWidth="1"/>
    <col min="9008" max="9008" width="32.5703125" style="29" customWidth="1"/>
    <col min="9009" max="9009" width="22.42578125" style="29" customWidth="1"/>
    <col min="9010" max="9010" width="12.140625" style="29" customWidth="1"/>
    <col min="9011" max="9011" width="26.5703125" style="29" customWidth="1"/>
    <col min="9012" max="9012" width="21.7109375" style="29" customWidth="1"/>
    <col min="9013" max="9013" width="32.42578125" style="29" customWidth="1"/>
    <col min="9014" max="9014" width="22.28515625" style="29" customWidth="1"/>
    <col min="9015" max="9015" width="12.140625" style="29" customWidth="1"/>
    <col min="9016" max="9016" width="30.140625" style="29" customWidth="1"/>
    <col min="9017" max="9017" width="25.28515625" style="29" customWidth="1"/>
    <col min="9018" max="9018" width="36" style="29" customWidth="1"/>
    <col min="9019" max="9019" width="25.85546875" style="29" customWidth="1"/>
    <col min="9020" max="9020" width="15.85546875" style="29" customWidth="1"/>
    <col min="9021" max="9021" width="26.7109375" style="29" customWidth="1"/>
    <col min="9022" max="9022" width="16.5703125" style="29" customWidth="1"/>
    <col min="9023" max="9216" width="11.42578125" style="29"/>
    <col min="9217" max="9217" width="2.7109375" style="29" customWidth="1"/>
    <col min="9218" max="9218" width="13" style="29" customWidth="1"/>
    <col min="9219" max="9219" width="8.140625" style="29" customWidth="1"/>
    <col min="9220" max="9220" width="23.85546875" style="29" customWidth="1"/>
    <col min="9221" max="9221" width="20.85546875" style="29" customWidth="1"/>
    <col min="9222" max="9222" width="24.5703125" style="29" customWidth="1"/>
    <col min="9223" max="9223" width="23.28515625" style="29" customWidth="1"/>
    <col min="9224" max="9224" width="22" style="29" customWidth="1"/>
    <col min="9225" max="9225" width="29.7109375" style="29" customWidth="1"/>
    <col min="9226" max="9226" width="16.85546875" style="29" customWidth="1"/>
    <col min="9227" max="9227" width="22.85546875" style="29" customWidth="1"/>
    <col min="9228" max="9228" width="20.5703125" style="29" customWidth="1"/>
    <col min="9229" max="9229" width="19.28515625" style="29" customWidth="1"/>
    <col min="9230" max="9230" width="23.85546875" style="29" customWidth="1"/>
    <col min="9231" max="9231" width="22.42578125" style="29" customWidth="1"/>
    <col min="9232" max="9232" width="26.5703125" style="29" customWidth="1"/>
    <col min="9233" max="9233" width="25" style="29" customWidth="1"/>
    <col min="9234" max="9234" width="26.42578125" style="29" customWidth="1"/>
    <col min="9235" max="9235" width="23.85546875" style="29" customWidth="1"/>
    <col min="9236" max="9236" width="30" style="29" customWidth="1"/>
    <col min="9237" max="9237" width="28.5703125" style="29" customWidth="1"/>
    <col min="9238" max="9238" width="20.5703125" style="29" customWidth="1"/>
    <col min="9239" max="9239" width="19.140625" style="29" customWidth="1"/>
    <col min="9240" max="9240" width="15.28515625" style="29" customWidth="1"/>
    <col min="9241" max="9241" width="16.28515625" style="29" customWidth="1"/>
    <col min="9242" max="9242" width="19.85546875" style="29" customWidth="1"/>
    <col min="9243" max="9243" width="24.5703125" style="29" customWidth="1"/>
    <col min="9244" max="9244" width="19.5703125" style="29" customWidth="1"/>
    <col min="9245" max="9245" width="18.28515625" style="29" customWidth="1"/>
    <col min="9246" max="9246" width="23" style="29" customWidth="1"/>
    <col min="9247" max="9247" width="26" style="29" customWidth="1"/>
    <col min="9248" max="9248" width="25.7109375" style="29" customWidth="1"/>
    <col min="9249" max="9251" width="12.140625" style="29" customWidth="1"/>
    <col min="9252" max="9252" width="18.140625" style="29" customWidth="1"/>
    <col min="9253" max="9253" width="12.140625" style="29" customWidth="1"/>
    <col min="9254" max="9254" width="22" style="29" customWidth="1"/>
    <col min="9255" max="9255" width="15.85546875" style="29" customWidth="1"/>
    <col min="9256" max="9256" width="26.7109375" style="29" customWidth="1"/>
    <col min="9257" max="9257" width="16.5703125" style="29" customWidth="1"/>
    <col min="9258" max="9258" width="12.140625" style="29" customWidth="1"/>
    <col min="9259" max="9259" width="19.140625" style="29" customWidth="1"/>
    <col min="9260" max="9260" width="29.85546875" style="29" customWidth="1"/>
    <col min="9261" max="9261" width="19.7109375" style="29" customWidth="1"/>
    <col min="9262" max="9262" width="12.140625" style="29" customWidth="1"/>
    <col min="9263" max="9263" width="21.85546875" style="29" customWidth="1"/>
    <col min="9264" max="9264" width="32.5703125" style="29" customWidth="1"/>
    <col min="9265" max="9265" width="22.42578125" style="29" customWidth="1"/>
    <col min="9266" max="9266" width="12.140625" style="29" customWidth="1"/>
    <col min="9267" max="9267" width="26.5703125" style="29" customWidth="1"/>
    <col min="9268" max="9268" width="21.7109375" style="29" customWidth="1"/>
    <col min="9269" max="9269" width="32.42578125" style="29" customWidth="1"/>
    <col min="9270" max="9270" width="22.28515625" style="29" customWidth="1"/>
    <col min="9271" max="9271" width="12.140625" style="29" customWidth="1"/>
    <col min="9272" max="9272" width="30.140625" style="29" customWidth="1"/>
    <col min="9273" max="9273" width="25.28515625" style="29" customWidth="1"/>
    <col min="9274" max="9274" width="36" style="29" customWidth="1"/>
    <col min="9275" max="9275" width="25.85546875" style="29" customWidth="1"/>
    <col min="9276" max="9276" width="15.85546875" style="29" customWidth="1"/>
    <col min="9277" max="9277" width="26.7109375" style="29" customWidth="1"/>
    <col min="9278" max="9278" width="16.5703125" style="29" customWidth="1"/>
    <col min="9279" max="9472" width="11.42578125" style="29"/>
    <col min="9473" max="9473" width="2.7109375" style="29" customWidth="1"/>
    <col min="9474" max="9474" width="13" style="29" customWidth="1"/>
    <col min="9475" max="9475" width="8.140625" style="29" customWidth="1"/>
    <col min="9476" max="9476" width="23.85546875" style="29" customWidth="1"/>
    <col min="9477" max="9477" width="20.85546875" style="29" customWidth="1"/>
    <col min="9478" max="9478" width="24.5703125" style="29" customWidth="1"/>
    <col min="9479" max="9479" width="23.28515625" style="29" customWidth="1"/>
    <col min="9480" max="9480" width="22" style="29" customWidth="1"/>
    <col min="9481" max="9481" width="29.7109375" style="29" customWidth="1"/>
    <col min="9482" max="9482" width="16.85546875" style="29" customWidth="1"/>
    <col min="9483" max="9483" width="22.85546875" style="29" customWidth="1"/>
    <col min="9484" max="9484" width="20.5703125" style="29" customWidth="1"/>
    <col min="9485" max="9485" width="19.28515625" style="29" customWidth="1"/>
    <col min="9486" max="9486" width="23.85546875" style="29" customWidth="1"/>
    <col min="9487" max="9487" width="22.42578125" style="29" customWidth="1"/>
    <col min="9488" max="9488" width="26.5703125" style="29" customWidth="1"/>
    <col min="9489" max="9489" width="25" style="29" customWidth="1"/>
    <col min="9490" max="9490" width="26.42578125" style="29" customWidth="1"/>
    <col min="9491" max="9491" width="23.85546875" style="29" customWidth="1"/>
    <col min="9492" max="9492" width="30" style="29" customWidth="1"/>
    <col min="9493" max="9493" width="28.5703125" style="29" customWidth="1"/>
    <col min="9494" max="9494" width="20.5703125" style="29" customWidth="1"/>
    <col min="9495" max="9495" width="19.140625" style="29" customWidth="1"/>
    <col min="9496" max="9496" width="15.28515625" style="29" customWidth="1"/>
    <col min="9497" max="9497" width="16.28515625" style="29" customWidth="1"/>
    <col min="9498" max="9498" width="19.85546875" style="29" customWidth="1"/>
    <col min="9499" max="9499" width="24.5703125" style="29" customWidth="1"/>
    <col min="9500" max="9500" width="19.5703125" style="29" customWidth="1"/>
    <col min="9501" max="9501" width="18.28515625" style="29" customWidth="1"/>
    <col min="9502" max="9502" width="23" style="29" customWidth="1"/>
    <col min="9503" max="9503" width="26" style="29" customWidth="1"/>
    <col min="9504" max="9504" width="25.7109375" style="29" customWidth="1"/>
    <col min="9505" max="9507" width="12.140625" style="29" customWidth="1"/>
    <col min="9508" max="9508" width="18.140625" style="29" customWidth="1"/>
    <col min="9509" max="9509" width="12.140625" style="29" customWidth="1"/>
    <col min="9510" max="9510" width="22" style="29" customWidth="1"/>
    <col min="9511" max="9511" width="15.85546875" style="29" customWidth="1"/>
    <col min="9512" max="9512" width="26.7109375" style="29" customWidth="1"/>
    <col min="9513" max="9513" width="16.5703125" style="29" customWidth="1"/>
    <col min="9514" max="9514" width="12.140625" style="29" customWidth="1"/>
    <col min="9515" max="9515" width="19.140625" style="29" customWidth="1"/>
    <col min="9516" max="9516" width="29.85546875" style="29" customWidth="1"/>
    <col min="9517" max="9517" width="19.7109375" style="29" customWidth="1"/>
    <col min="9518" max="9518" width="12.140625" style="29" customWidth="1"/>
    <col min="9519" max="9519" width="21.85546875" style="29" customWidth="1"/>
    <col min="9520" max="9520" width="32.5703125" style="29" customWidth="1"/>
    <col min="9521" max="9521" width="22.42578125" style="29" customWidth="1"/>
    <col min="9522" max="9522" width="12.140625" style="29" customWidth="1"/>
    <col min="9523" max="9523" width="26.5703125" style="29" customWidth="1"/>
    <col min="9524" max="9524" width="21.7109375" style="29" customWidth="1"/>
    <col min="9525" max="9525" width="32.42578125" style="29" customWidth="1"/>
    <col min="9526" max="9526" width="22.28515625" style="29" customWidth="1"/>
    <col min="9527" max="9527" width="12.140625" style="29" customWidth="1"/>
    <col min="9528" max="9528" width="30.140625" style="29" customWidth="1"/>
    <col min="9529" max="9529" width="25.28515625" style="29" customWidth="1"/>
    <col min="9530" max="9530" width="36" style="29" customWidth="1"/>
    <col min="9531" max="9531" width="25.85546875" style="29" customWidth="1"/>
    <col min="9532" max="9532" width="15.85546875" style="29" customWidth="1"/>
    <col min="9533" max="9533" width="26.7109375" style="29" customWidth="1"/>
    <col min="9534" max="9534" width="16.5703125" style="29" customWidth="1"/>
    <col min="9535" max="9728" width="11.42578125" style="29"/>
    <col min="9729" max="9729" width="2.7109375" style="29" customWidth="1"/>
    <col min="9730" max="9730" width="13" style="29" customWidth="1"/>
    <col min="9731" max="9731" width="8.140625" style="29" customWidth="1"/>
    <col min="9732" max="9732" width="23.85546875" style="29" customWidth="1"/>
    <col min="9733" max="9733" width="20.85546875" style="29" customWidth="1"/>
    <col min="9734" max="9734" width="24.5703125" style="29" customWidth="1"/>
    <col min="9735" max="9735" width="23.28515625" style="29" customWidth="1"/>
    <col min="9736" max="9736" width="22" style="29" customWidth="1"/>
    <col min="9737" max="9737" width="29.7109375" style="29" customWidth="1"/>
    <col min="9738" max="9738" width="16.85546875" style="29" customWidth="1"/>
    <col min="9739" max="9739" width="22.85546875" style="29" customWidth="1"/>
    <col min="9740" max="9740" width="20.5703125" style="29" customWidth="1"/>
    <col min="9741" max="9741" width="19.28515625" style="29" customWidth="1"/>
    <col min="9742" max="9742" width="23.85546875" style="29" customWidth="1"/>
    <col min="9743" max="9743" width="22.42578125" style="29" customWidth="1"/>
    <col min="9744" max="9744" width="26.5703125" style="29" customWidth="1"/>
    <col min="9745" max="9745" width="25" style="29" customWidth="1"/>
    <col min="9746" max="9746" width="26.42578125" style="29" customWidth="1"/>
    <col min="9747" max="9747" width="23.85546875" style="29" customWidth="1"/>
    <col min="9748" max="9748" width="30" style="29" customWidth="1"/>
    <col min="9749" max="9749" width="28.5703125" style="29" customWidth="1"/>
    <col min="9750" max="9750" width="20.5703125" style="29" customWidth="1"/>
    <col min="9751" max="9751" width="19.140625" style="29" customWidth="1"/>
    <col min="9752" max="9752" width="15.28515625" style="29" customWidth="1"/>
    <col min="9753" max="9753" width="16.28515625" style="29" customWidth="1"/>
    <col min="9754" max="9754" width="19.85546875" style="29" customWidth="1"/>
    <col min="9755" max="9755" width="24.5703125" style="29" customWidth="1"/>
    <col min="9756" max="9756" width="19.5703125" style="29" customWidth="1"/>
    <col min="9757" max="9757" width="18.28515625" style="29" customWidth="1"/>
    <col min="9758" max="9758" width="23" style="29" customWidth="1"/>
    <col min="9759" max="9759" width="26" style="29" customWidth="1"/>
    <col min="9760" max="9760" width="25.7109375" style="29" customWidth="1"/>
    <col min="9761" max="9763" width="12.140625" style="29" customWidth="1"/>
    <col min="9764" max="9764" width="18.140625" style="29" customWidth="1"/>
    <col min="9765" max="9765" width="12.140625" style="29" customWidth="1"/>
    <col min="9766" max="9766" width="22" style="29" customWidth="1"/>
    <col min="9767" max="9767" width="15.85546875" style="29" customWidth="1"/>
    <col min="9768" max="9768" width="26.7109375" style="29" customWidth="1"/>
    <col min="9769" max="9769" width="16.5703125" style="29" customWidth="1"/>
    <col min="9770" max="9770" width="12.140625" style="29" customWidth="1"/>
    <col min="9771" max="9771" width="19.140625" style="29" customWidth="1"/>
    <col min="9772" max="9772" width="29.85546875" style="29" customWidth="1"/>
    <col min="9773" max="9773" width="19.7109375" style="29" customWidth="1"/>
    <col min="9774" max="9774" width="12.140625" style="29" customWidth="1"/>
    <col min="9775" max="9775" width="21.85546875" style="29" customWidth="1"/>
    <col min="9776" max="9776" width="32.5703125" style="29" customWidth="1"/>
    <col min="9777" max="9777" width="22.42578125" style="29" customWidth="1"/>
    <col min="9778" max="9778" width="12.140625" style="29" customWidth="1"/>
    <col min="9779" max="9779" width="26.5703125" style="29" customWidth="1"/>
    <col min="9780" max="9780" width="21.7109375" style="29" customWidth="1"/>
    <col min="9781" max="9781" width="32.42578125" style="29" customWidth="1"/>
    <col min="9782" max="9782" width="22.28515625" style="29" customWidth="1"/>
    <col min="9783" max="9783" width="12.140625" style="29" customWidth="1"/>
    <col min="9784" max="9784" width="30.140625" style="29" customWidth="1"/>
    <col min="9785" max="9785" width="25.28515625" style="29" customWidth="1"/>
    <col min="9786" max="9786" width="36" style="29" customWidth="1"/>
    <col min="9787" max="9787" width="25.85546875" style="29" customWidth="1"/>
    <col min="9788" max="9788" width="15.85546875" style="29" customWidth="1"/>
    <col min="9789" max="9789" width="26.7109375" style="29" customWidth="1"/>
    <col min="9790" max="9790" width="16.5703125" style="29" customWidth="1"/>
    <col min="9791" max="9984" width="11.42578125" style="29"/>
    <col min="9985" max="9985" width="2.7109375" style="29" customWidth="1"/>
    <col min="9986" max="9986" width="13" style="29" customWidth="1"/>
    <col min="9987" max="9987" width="8.140625" style="29" customWidth="1"/>
    <col min="9988" max="9988" width="23.85546875" style="29" customWidth="1"/>
    <col min="9989" max="9989" width="20.85546875" style="29" customWidth="1"/>
    <col min="9990" max="9990" width="24.5703125" style="29" customWidth="1"/>
    <col min="9991" max="9991" width="23.28515625" style="29" customWidth="1"/>
    <col min="9992" max="9992" width="22" style="29" customWidth="1"/>
    <col min="9993" max="9993" width="29.7109375" style="29" customWidth="1"/>
    <col min="9994" max="9994" width="16.85546875" style="29" customWidth="1"/>
    <col min="9995" max="9995" width="22.85546875" style="29" customWidth="1"/>
    <col min="9996" max="9996" width="20.5703125" style="29" customWidth="1"/>
    <col min="9997" max="9997" width="19.28515625" style="29" customWidth="1"/>
    <col min="9998" max="9998" width="23.85546875" style="29" customWidth="1"/>
    <col min="9999" max="9999" width="22.42578125" style="29" customWidth="1"/>
    <col min="10000" max="10000" width="26.5703125" style="29" customWidth="1"/>
    <col min="10001" max="10001" width="25" style="29" customWidth="1"/>
    <col min="10002" max="10002" width="26.42578125" style="29" customWidth="1"/>
    <col min="10003" max="10003" width="23.85546875" style="29" customWidth="1"/>
    <col min="10004" max="10004" width="30" style="29" customWidth="1"/>
    <col min="10005" max="10005" width="28.5703125" style="29" customWidth="1"/>
    <col min="10006" max="10006" width="20.5703125" style="29" customWidth="1"/>
    <col min="10007" max="10007" width="19.140625" style="29" customWidth="1"/>
    <col min="10008" max="10008" width="15.28515625" style="29" customWidth="1"/>
    <col min="10009" max="10009" width="16.28515625" style="29" customWidth="1"/>
    <col min="10010" max="10010" width="19.85546875" style="29" customWidth="1"/>
    <col min="10011" max="10011" width="24.5703125" style="29" customWidth="1"/>
    <col min="10012" max="10012" width="19.5703125" style="29" customWidth="1"/>
    <col min="10013" max="10013" width="18.28515625" style="29" customWidth="1"/>
    <col min="10014" max="10014" width="23" style="29" customWidth="1"/>
    <col min="10015" max="10015" width="26" style="29" customWidth="1"/>
    <col min="10016" max="10016" width="25.7109375" style="29" customWidth="1"/>
    <col min="10017" max="10019" width="12.140625" style="29" customWidth="1"/>
    <col min="10020" max="10020" width="18.140625" style="29" customWidth="1"/>
    <col min="10021" max="10021" width="12.140625" style="29" customWidth="1"/>
    <col min="10022" max="10022" width="22" style="29" customWidth="1"/>
    <col min="10023" max="10023" width="15.85546875" style="29" customWidth="1"/>
    <col min="10024" max="10024" width="26.7109375" style="29" customWidth="1"/>
    <col min="10025" max="10025" width="16.5703125" style="29" customWidth="1"/>
    <col min="10026" max="10026" width="12.140625" style="29" customWidth="1"/>
    <col min="10027" max="10027" width="19.140625" style="29" customWidth="1"/>
    <col min="10028" max="10028" width="29.85546875" style="29" customWidth="1"/>
    <col min="10029" max="10029" width="19.7109375" style="29" customWidth="1"/>
    <col min="10030" max="10030" width="12.140625" style="29" customWidth="1"/>
    <col min="10031" max="10031" width="21.85546875" style="29" customWidth="1"/>
    <col min="10032" max="10032" width="32.5703125" style="29" customWidth="1"/>
    <col min="10033" max="10033" width="22.42578125" style="29" customWidth="1"/>
    <col min="10034" max="10034" width="12.140625" style="29" customWidth="1"/>
    <col min="10035" max="10035" width="26.5703125" style="29" customWidth="1"/>
    <col min="10036" max="10036" width="21.7109375" style="29" customWidth="1"/>
    <col min="10037" max="10037" width="32.42578125" style="29" customWidth="1"/>
    <col min="10038" max="10038" width="22.28515625" style="29" customWidth="1"/>
    <col min="10039" max="10039" width="12.140625" style="29" customWidth="1"/>
    <col min="10040" max="10040" width="30.140625" style="29" customWidth="1"/>
    <col min="10041" max="10041" width="25.28515625" style="29" customWidth="1"/>
    <col min="10042" max="10042" width="36" style="29" customWidth="1"/>
    <col min="10043" max="10043" width="25.85546875" style="29" customWidth="1"/>
    <col min="10044" max="10044" width="15.85546875" style="29" customWidth="1"/>
    <col min="10045" max="10045" width="26.7109375" style="29" customWidth="1"/>
    <col min="10046" max="10046" width="16.5703125" style="29" customWidth="1"/>
    <col min="10047" max="10240" width="11.42578125" style="29"/>
    <col min="10241" max="10241" width="2.7109375" style="29" customWidth="1"/>
    <col min="10242" max="10242" width="13" style="29" customWidth="1"/>
    <col min="10243" max="10243" width="8.140625" style="29" customWidth="1"/>
    <col min="10244" max="10244" width="23.85546875" style="29" customWidth="1"/>
    <col min="10245" max="10245" width="20.85546875" style="29" customWidth="1"/>
    <col min="10246" max="10246" width="24.5703125" style="29" customWidth="1"/>
    <col min="10247" max="10247" width="23.28515625" style="29" customWidth="1"/>
    <col min="10248" max="10248" width="22" style="29" customWidth="1"/>
    <col min="10249" max="10249" width="29.7109375" style="29" customWidth="1"/>
    <col min="10250" max="10250" width="16.85546875" style="29" customWidth="1"/>
    <col min="10251" max="10251" width="22.85546875" style="29" customWidth="1"/>
    <col min="10252" max="10252" width="20.5703125" style="29" customWidth="1"/>
    <col min="10253" max="10253" width="19.28515625" style="29" customWidth="1"/>
    <col min="10254" max="10254" width="23.85546875" style="29" customWidth="1"/>
    <col min="10255" max="10255" width="22.42578125" style="29" customWidth="1"/>
    <col min="10256" max="10256" width="26.5703125" style="29" customWidth="1"/>
    <col min="10257" max="10257" width="25" style="29" customWidth="1"/>
    <col min="10258" max="10258" width="26.42578125" style="29" customWidth="1"/>
    <col min="10259" max="10259" width="23.85546875" style="29" customWidth="1"/>
    <col min="10260" max="10260" width="30" style="29" customWidth="1"/>
    <col min="10261" max="10261" width="28.5703125" style="29" customWidth="1"/>
    <col min="10262" max="10262" width="20.5703125" style="29" customWidth="1"/>
    <col min="10263" max="10263" width="19.140625" style="29" customWidth="1"/>
    <col min="10264" max="10264" width="15.28515625" style="29" customWidth="1"/>
    <col min="10265" max="10265" width="16.28515625" style="29" customWidth="1"/>
    <col min="10266" max="10266" width="19.85546875" style="29" customWidth="1"/>
    <col min="10267" max="10267" width="24.5703125" style="29" customWidth="1"/>
    <col min="10268" max="10268" width="19.5703125" style="29" customWidth="1"/>
    <col min="10269" max="10269" width="18.28515625" style="29" customWidth="1"/>
    <col min="10270" max="10270" width="23" style="29" customWidth="1"/>
    <col min="10271" max="10271" width="26" style="29" customWidth="1"/>
    <col min="10272" max="10272" width="25.7109375" style="29" customWidth="1"/>
    <col min="10273" max="10275" width="12.140625" style="29" customWidth="1"/>
    <col min="10276" max="10276" width="18.140625" style="29" customWidth="1"/>
    <col min="10277" max="10277" width="12.140625" style="29" customWidth="1"/>
    <col min="10278" max="10278" width="22" style="29" customWidth="1"/>
    <col min="10279" max="10279" width="15.85546875" style="29" customWidth="1"/>
    <col min="10280" max="10280" width="26.7109375" style="29" customWidth="1"/>
    <col min="10281" max="10281" width="16.5703125" style="29" customWidth="1"/>
    <col min="10282" max="10282" width="12.140625" style="29" customWidth="1"/>
    <col min="10283" max="10283" width="19.140625" style="29" customWidth="1"/>
    <col min="10284" max="10284" width="29.85546875" style="29" customWidth="1"/>
    <col min="10285" max="10285" width="19.7109375" style="29" customWidth="1"/>
    <col min="10286" max="10286" width="12.140625" style="29" customWidth="1"/>
    <col min="10287" max="10287" width="21.85546875" style="29" customWidth="1"/>
    <col min="10288" max="10288" width="32.5703125" style="29" customWidth="1"/>
    <col min="10289" max="10289" width="22.42578125" style="29" customWidth="1"/>
    <col min="10290" max="10290" width="12.140625" style="29" customWidth="1"/>
    <col min="10291" max="10291" width="26.5703125" style="29" customWidth="1"/>
    <col min="10292" max="10292" width="21.7109375" style="29" customWidth="1"/>
    <col min="10293" max="10293" width="32.42578125" style="29" customWidth="1"/>
    <col min="10294" max="10294" width="22.28515625" style="29" customWidth="1"/>
    <col min="10295" max="10295" width="12.140625" style="29" customWidth="1"/>
    <col min="10296" max="10296" width="30.140625" style="29" customWidth="1"/>
    <col min="10297" max="10297" width="25.28515625" style="29" customWidth="1"/>
    <col min="10298" max="10298" width="36" style="29" customWidth="1"/>
    <col min="10299" max="10299" width="25.85546875" style="29" customWidth="1"/>
    <col min="10300" max="10300" width="15.85546875" style="29" customWidth="1"/>
    <col min="10301" max="10301" width="26.7109375" style="29" customWidth="1"/>
    <col min="10302" max="10302" width="16.5703125" style="29" customWidth="1"/>
    <col min="10303" max="10496" width="11.42578125" style="29"/>
    <col min="10497" max="10497" width="2.7109375" style="29" customWidth="1"/>
    <col min="10498" max="10498" width="13" style="29" customWidth="1"/>
    <col min="10499" max="10499" width="8.140625" style="29" customWidth="1"/>
    <col min="10500" max="10500" width="23.85546875" style="29" customWidth="1"/>
    <col min="10501" max="10501" width="20.85546875" style="29" customWidth="1"/>
    <col min="10502" max="10502" width="24.5703125" style="29" customWidth="1"/>
    <col min="10503" max="10503" width="23.28515625" style="29" customWidth="1"/>
    <col min="10504" max="10504" width="22" style="29" customWidth="1"/>
    <col min="10505" max="10505" width="29.7109375" style="29" customWidth="1"/>
    <col min="10506" max="10506" width="16.85546875" style="29" customWidth="1"/>
    <col min="10507" max="10507" width="22.85546875" style="29" customWidth="1"/>
    <col min="10508" max="10508" width="20.5703125" style="29" customWidth="1"/>
    <col min="10509" max="10509" width="19.28515625" style="29" customWidth="1"/>
    <col min="10510" max="10510" width="23.85546875" style="29" customWidth="1"/>
    <col min="10511" max="10511" width="22.42578125" style="29" customWidth="1"/>
    <col min="10512" max="10512" width="26.5703125" style="29" customWidth="1"/>
    <col min="10513" max="10513" width="25" style="29" customWidth="1"/>
    <col min="10514" max="10514" width="26.42578125" style="29" customWidth="1"/>
    <col min="10515" max="10515" width="23.85546875" style="29" customWidth="1"/>
    <col min="10516" max="10516" width="30" style="29" customWidth="1"/>
    <col min="10517" max="10517" width="28.5703125" style="29" customWidth="1"/>
    <col min="10518" max="10518" width="20.5703125" style="29" customWidth="1"/>
    <col min="10519" max="10519" width="19.140625" style="29" customWidth="1"/>
    <col min="10520" max="10520" width="15.28515625" style="29" customWidth="1"/>
    <col min="10521" max="10521" width="16.28515625" style="29" customWidth="1"/>
    <col min="10522" max="10522" width="19.85546875" style="29" customWidth="1"/>
    <col min="10523" max="10523" width="24.5703125" style="29" customWidth="1"/>
    <col min="10524" max="10524" width="19.5703125" style="29" customWidth="1"/>
    <col min="10525" max="10525" width="18.28515625" style="29" customWidth="1"/>
    <col min="10526" max="10526" width="23" style="29" customWidth="1"/>
    <col min="10527" max="10527" width="26" style="29" customWidth="1"/>
    <col min="10528" max="10528" width="25.7109375" style="29" customWidth="1"/>
    <col min="10529" max="10531" width="12.140625" style="29" customWidth="1"/>
    <col min="10532" max="10532" width="18.140625" style="29" customWidth="1"/>
    <col min="10533" max="10533" width="12.140625" style="29" customWidth="1"/>
    <col min="10534" max="10534" width="22" style="29" customWidth="1"/>
    <col min="10535" max="10535" width="15.85546875" style="29" customWidth="1"/>
    <col min="10536" max="10536" width="26.7109375" style="29" customWidth="1"/>
    <col min="10537" max="10537" width="16.5703125" style="29" customWidth="1"/>
    <col min="10538" max="10538" width="12.140625" style="29" customWidth="1"/>
    <col min="10539" max="10539" width="19.140625" style="29" customWidth="1"/>
    <col min="10540" max="10540" width="29.85546875" style="29" customWidth="1"/>
    <col min="10541" max="10541" width="19.7109375" style="29" customWidth="1"/>
    <col min="10542" max="10542" width="12.140625" style="29" customWidth="1"/>
    <col min="10543" max="10543" width="21.85546875" style="29" customWidth="1"/>
    <col min="10544" max="10544" width="32.5703125" style="29" customWidth="1"/>
    <col min="10545" max="10545" width="22.42578125" style="29" customWidth="1"/>
    <col min="10546" max="10546" width="12.140625" style="29" customWidth="1"/>
    <col min="10547" max="10547" width="26.5703125" style="29" customWidth="1"/>
    <col min="10548" max="10548" width="21.7109375" style="29" customWidth="1"/>
    <col min="10549" max="10549" width="32.42578125" style="29" customWidth="1"/>
    <col min="10550" max="10550" width="22.28515625" style="29" customWidth="1"/>
    <col min="10551" max="10551" width="12.140625" style="29" customWidth="1"/>
    <col min="10552" max="10552" width="30.140625" style="29" customWidth="1"/>
    <col min="10553" max="10553" width="25.28515625" style="29" customWidth="1"/>
    <col min="10554" max="10554" width="36" style="29" customWidth="1"/>
    <col min="10555" max="10555" width="25.85546875" style="29" customWidth="1"/>
    <col min="10556" max="10556" width="15.85546875" style="29" customWidth="1"/>
    <col min="10557" max="10557" width="26.7109375" style="29" customWidth="1"/>
    <col min="10558" max="10558" width="16.5703125" style="29" customWidth="1"/>
    <col min="10559" max="10752" width="11.42578125" style="29"/>
    <col min="10753" max="10753" width="2.7109375" style="29" customWidth="1"/>
    <col min="10754" max="10754" width="13" style="29" customWidth="1"/>
    <col min="10755" max="10755" width="8.140625" style="29" customWidth="1"/>
    <col min="10756" max="10756" width="23.85546875" style="29" customWidth="1"/>
    <col min="10757" max="10757" width="20.85546875" style="29" customWidth="1"/>
    <col min="10758" max="10758" width="24.5703125" style="29" customWidth="1"/>
    <col min="10759" max="10759" width="23.28515625" style="29" customWidth="1"/>
    <col min="10760" max="10760" width="22" style="29" customWidth="1"/>
    <col min="10761" max="10761" width="29.7109375" style="29" customWidth="1"/>
    <col min="10762" max="10762" width="16.85546875" style="29" customWidth="1"/>
    <col min="10763" max="10763" width="22.85546875" style="29" customWidth="1"/>
    <col min="10764" max="10764" width="20.5703125" style="29" customWidth="1"/>
    <col min="10765" max="10765" width="19.28515625" style="29" customWidth="1"/>
    <col min="10766" max="10766" width="23.85546875" style="29" customWidth="1"/>
    <col min="10767" max="10767" width="22.42578125" style="29" customWidth="1"/>
    <col min="10768" max="10768" width="26.5703125" style="29" customWidth="1"/>
    <col min="10769" max="10769" width="25" style="29" customWidth="1"/>
    <col min="10770" max="10770" width="26.42578125" style="29" customWidth="1"/>
    <col min="10771" max="10771" width="23.85546875" style="29" customWidth="1"/>
    <col min="10772" max="10772" width="30" style="29" customWidth="1"/>
    <col min="10773" max="10773" width="28.5703125" style="29" customWidth="1"/>
    <col min="10774" max="10774" width="20.5703125" style="29" customWidth="1"/>
    <col min="10775" max="10775" width="19.140625" style="29" customWidth="1"/>
    <col min="10776" max="10776" width="15.28515625" style="29" customWidth="1"/>
    <col min="10777" max="10777" width="16.28515625" style="29" customWidth="1"/>
    <col min="10778" max="10778" width="19.85546875" style="29" customWidth="1"/>
    <col min="10779" max="10779" width="24.5703125" style="29" customWidth="1"/>
    <col min="10780" max="10780" width="19.5703125" style="29" customWidth="1"/>
    <col min="10781" max="10781" width="18.28515625" style="29" customWidth="1"/>
    <col min="10782" max="10782" width="23" style="29" customWidth="1"/>
    <col min="10783" max="10783" width="26" style="29" customWidth="1"/>
    <col min="10784" max="10784" width="25.7109375" style="29" customWidth="1"/>
    <col min="10785" max="10787" width="12.140625" style="29" customWidth="1"/>
    <col min="10788" max="10788" width="18.140625" style="29" customWidth="1"/>
    <col min="10789" max="10789" width="12.140625" style="29" customWidth="1"/>
    <col min="10790" max="10790" width="22" style="29" customWidth="1"/>
    <col min="10791" max="10791" width="15.85546875" style="29" customWidth="1"/>
    <col min="10792" max="10792" width="26.7109375" style="29" customWidth="1"/>
    <col min="10793" max="10793" width="16.5703125" style="29" customWidth="1"/>
    <col min="10794" max="10794" width="12.140625" style="29" customWidth="1"/>
    <col min="10795" max="10795" width="19.140625" style="29" customWidth="1"/>
    <col min="10796" max="10796" width="29.85546875" style="29" customWidth="1"/>
    <col min="10797" max="10797" width="19.7109375" style="29" customWidth="1"/>
    <col min="10798" max="10798" width="12.140625" style="29" customWidth="1"/>
    <col min="10799" max="10799" width="21.85546875" style="29" customWidth="1"/>
    <col min="10800" max="10800" width="32.5703125" style="29" customWidth="1"/>
    <col min="10801" max="10801" width="22.42578125" style="29" customWidth="1"/>
    <col min="10802" max="10802" width="12.140625" style="29" customWidth="1"/>
    <col min="10803" max="10803" width="26.5703125" style="29" customWidth="1"/>
    <col min="10804" max="10804" width="21.7109375" style="29" customWidth="1"/>
    <col min="10805" max="10805" width="32.42578125" style="29" customWidth="1"/>
    <col min="10806" max="10806" width="22.28515625" style="29" customWidth="1"/>
    <col min="10807" max="10807" width="12.140625" style="29" customWidth="1"/>
    <col min="10808" max="10808" width="30.140625" style="29" customWidth="1"/>
    <col min="10809" max="10809" width="25.28515625" style="29" customWidth="1"/>
    <col min="10810" max="10810" width="36" style="29" customWidth="1"/>
    <col min="10811" max="10811" width="25.85546875" style="29" customWidth="1"/>
    <col min="10812" max="10812" width="15.85546875" style="29" customWidth="1"/>
    <col min="10813" max="10813" width="26.7109375" style="29" customWidth="1"/>
    <col min="10814" max="10814" width="16.5703125" style="29" customWidth="1"/>
    <col min="10815" max="11008" width="11.42578125" style="29"/>
    <col min="11009" max="11009" width="2.7109375" style="29" customWidth="1"/>
    <col min="11010" max="11010" width="13" style="29" customWidth="1"/>
    <col min="11011" max="11011" width="8.140625" style="29" customWidth="1"/>
    <col min="11012" max="11012" width="23.85546875" style="29" customWidth="1"/>
    <col min="11013" max="11013" width="20.85546875" style="29" customWidth="1"/>
    <col min="11014" max="11014" width="24.5703125" style="29" customWidth="1"/>
    <col min="11015" max="11015" width="23.28515625" style="29" customWidth="1"/>
    <col min="11016" max="11016" width="22" style="29" customWidth="1"/>
    <col min="11017" max="11017" width="29.7109375" style="29" customWidth="1"/>
    <col min="11018" max="11018" width="16.85546875" style="29" customWidth="1"/>
    <col min="11019" max="11019" width="22.85546875" style="29" customWidth="1"/>
    <col min="11020" max="11020" width="20.5703125" style="29" customWidth="1"/>
    <col min="11021" max="11021" width="19.28515625" style="29" customWidth="1"/>
    <col min="11022" max="11022" width="23.85546875" style="29" customWidth="1"/>
    <col min="11023" max="11023" width="22.42578125" style="29" customWidth="1"/>
    <col min="11024" max="11024" width="26.5703125" style="29" customWidth="1"/>
    <col min="11025" max="11025" width="25" style="29" customWidth="1"/>
    <col min="11026" max="11026" width="26.42578125" style="29" customWidth="1"/>
    <col min="11027" max="11027" width="23.85546875" style="29" customWidth="1"/>
    <col min="11028" max="11028" width="30" style="29" customWidth="1"/>
    <col min="11029" max="11029" width="28.5703125" style="29" customWidth="1"/>
    <col min="11030" max="11030" width="20.5703125" style="29" customWidth="1"/>
    <col min="11031" max="11031" width="19.140625" style="29" customWidth="1"/>
    <col min="11032" max="11032" width="15.28515625" style="29" customWidth="1"/>
    <col min="11033" max="11033" width="16.28515625" style="29" customWidth="1"/>
    <col min="11034" max="11034" width="19.85546875" style="29" customWidth="1"/>
    <col min="11035" max="11035" width="24.5703125" style="29" customWidth="1"/>
    <col min="11036" max="11036" width="19.5703125" style="29" customWidth="1"/>
    <col min="11037" max="11037" width="18.28515625" style="29" customWidth="1"/>
    <col min="11038" max="11038" width="23" style="29" customWidth="1"/>
    <col min="11039" max="11039" width="26" style="29" customWidth="1"/>
    <col min="11040" max="11040" width="25.7109375" style="29" customWidth="1"/>
    <col min="11041" max="11043" width="12.140625" style="29" customWidth="1"/>
    <col min="11044" max="11044" width="18.140625" style="29" customWidth="1"/>
    <col min="11045" max="11045" width="12.140625" style="29" customWidth="1"/>
    <col min="11046" max="11046" width="22" style="29" customWidth="1"/>
    <col min="11047" max="11047" width="15.85546875" style="29" customWidth="1"/>
    <col min="11048" max="11048" width="26.7109375" style="29" customWidth="1"/>
    <col min="11049" max="11049" width="16.5703125" style="29" customWidth="1"/>
    <col min="11050" max="11050" width="12.140625" style="29" customWidth="1"/>
    <col min="11051" max="11051" width="19.140625" style="29" customWidth="1"/>
    <col min="11052" max="11052" width="29.85546875" style="29" customWidth="1"/>
    <col min="11053" max="11053" width="19.7109375" style="29" customWidth="1"/>
    <col min="11054" max="11054" width="12.140625" style="29" customWidth="1"/>
    <col min="11055" max="11055" width="21.85546875" style="29" customWidth="1"/>
    <col min="11056" max="11056" width="32.5703125" style="29" customWidth="1"/>
    <col min="11057" max="11057" width="22.42578125" style="29" customWidth="1"/>
    <col min="11058" max="11058" width="12.140625" style="29" customWidth="1"/>
    <col min="11059" max="11059" width="26.5703125" style="29" customWidth="1"/>
    <col min="11060" max="11060" width="21.7109375" style="29" customWidth="1"/>
    <col min="11061" max="11061" width="32.42578125" style="29" customWidth="1"/>
    <col min="11062" max="11062" width="22.28515625" style="29" customWidth="1"/>
    <col min="11063" max="11063" width="12.140625" style="29" customWidth="1"/>
    <col min="11064" max="11064" width="30.140625" style="29" customWidth="1"/>
    <col min="11065" max="11065" width="25.28515625" style="29" customWidth="1"/>
    <col min="11066" max="11066" width="36" style="29" customWidth="1"/>
    <col min="11067" max="11067" width="25.85546875" style="29" customWidth="1"/>
    <col min="11068" max="11068" width="15.85546875" style="29" customWidth="1"/>
    <col min="11069" max="11069" width="26.7109375" style="29" customWidth="1"/>
    <col min="11070" max="11070" width="16.5703125" style="29" customWidth="1"/>
    <col min="11071" max="11264" width="11.42578125" style="29"/>
    <col min="11265" max="11265" width="2.7109375" style="29" customWidth="1"/>
    <col min="11266" max="11266" width="13" style="29" customWidth="1"/>
    <col min="11267" max="11267" width="8.140625" style="29" customWidth="1"/>
    <col min="11268" max="11268" width="23.85546875" style="29" customWidth="1"/>
    <col min="11269" max="11269" width="20.85546875" style="29" customWidth="1"/>
    <col min="11270" max="11270" width="24.5703125" style="29" customWidth="1"/>
    <col min="11271" max="11271" width="23.28515625" style="29" customWidth="1"/>
    <col min="11272" max="11272" width="22" style="29" customWidth="1"/>
    <col min="11273" max="11273" width="29.7109375" style="29" customWidth="1"/>
    <col min="11274" max="11274" width="16.85546875" style="29" customWidth="1"/>
    <col min="11275" max="11275" width="22.85546875" style="29" customWidth="1"/>
    <col min="11276" max="11276" width="20.5703125" style="29" customWidth="1"/>
    <col min="11277" max="11277" width="19.28515625" style="29" customWidth="1"/>
    <col min="11278" max="11278" width="23.85546875" style="29" customWidth="1"/>
    <col min="11279" max="11279" width="22.42578125" style="29" customWidth="1"/>
    <col min="11280" max="11280" width="26.5703125" style="29" customWidth="1"/>
    <col min="11281" max="11281" width="25" style="29" customWidth="1"/>
    <col min="11282" max="11282" width="26.42578125" style="29" customWidth="1"/>
    <col min="11283" max="11283" width="23.85546875" style="29" customWidth="1"/>
    <col min="11284" max="11284" width="30" style="29" customWidth="1"/>
    <col min="11285" max="11285" width="28.5703125" style="29" customWidth="1"/>
    <col min="11286" max="11286" width="20.5703125" style="29" customWidth="1"/>
    <col min="11287" max="11287" width="19.140625" style="29" customWidth="1"/>
    <col min="11288" max="11288" width="15.28515625" style="29" customWidth="1"/>
    <col min="11289" max="11289" width="16.28515625" style="29" customWidth="1"/>
    <col min="11290" max="11290" width="19.85546875" style="29" customWidth="1"/>
    <col min="11291" max="11291" width="24.5703125" style="29" customWidth="1"/>
    <col min="11292" max="11292" width="19.5703125" style="29" customWidth="1"/>
    <col min="11293" max="11293" width="18.28515625" style="29" customWidth="1"/>
    <col min="11294" max="11294" width="23" style="29" customWidth="1"/>
    <col min="11295" max="11295" width="26" style="29" customWidth="1"/>
    <col min="11296" max="11296" width="25.7109375" style="29" customWidth="1"/>
    <col min="11297" max="11299" width="12.140625" style="29" customWidth="1"/>
    <col min="11300" max="11300" width="18.140625" style="29" customWidth="1"/>
    <col min="11301" max="11301" width="12.140625" style="29" customWidth="1"/>
    <col min="11302" max="11302" width="22" style="29" customWidth="1"/>
    <col min="11303" max="11303" width="15.85546875" style="29" customWidth="1"/>
    <col min="11304" max="11304" width="26.7109375" style="29" customWidth="1"/>
    <col min="11305" max="11305" width="16.5703125" style="29" customWidth="1"/>
    <col min="11306" max="11306" width="12.140625" style="29" customWidth="1"/>
    <col min="11307" max="11307" width="19.140625" style="29" customWidth="1"/>
    <col min="11308" max="11308" width="29.85546875" style="29" customWidth="1"/>
    <col min="11309" max="11309" width="19.7109375" style="29" customWidth="1"/>
    <col min="11310" max="11310" width="12.140625" style="29" customWidth="1"/>
    <col min="11311" max="11311" width="21.85546875" style="29" customWidth="1"/>
    <col min="11312" max="11312" width="32.5703125" style="29" customWidth="1"/>
    <col min="11313" max="11313" width="22.42578125" style="29" customWidth="1"/>
    <col min="11314" max="11314" width="12.140625" style="29" customWidth="1"/>
    <col min="11315" max="11315" width="26.5703125" style="29" customWidth="1"/>
    <col min="11316" max="11316" width="21.7109375" style="29" customWidth="1"/>
    <col min="11317" max="11317" width="32.42578125" style="29" customWidth="1"/>
    <col min="11318" max="11318" width="22.28515625" style="29" customWidth="1"/>
    <col min="11319" max="11319" width="12.140625" style="29" customWidth="1"/>
    <col min="11320" max="11320" width="30.140625" style="29" customWidth="1"/>
    <col min="11321" max="11321" width="25.28515625" style="29" customWidth="1"/>
    <col min="11322" max="11322" width="36" style="29" customWidth="1"/>
    <col min="11323" max="11323" width="25.85546875" style="29" customWidth="1"/>
    <col min="11324" max="11324" width="15.85546875" style="29" customWidth="1"/>
    <col min="11325" max="11325" width="26.7109375" style="29" customWidth="1"/>
    <col min="11326" max="11326" width="16.5703125" style="29" customWidth="1"/>
    <col min="11327" max="11520" width="11.42578125" style="29"/>
    <col min="11521" max="11521" width="2.7109375" style="29" customWidth="1"/>
    <col min="11522" max="11522" width="13" style="29" customWidth="1"/>
    <col min="11523" max="11523" width="8.140625" style="29" customWidth="1"/>
    <col min="11524" max="11524" width="23.85546875" style="29" customWidth="1"/>
    <col min="11525" max="11525" width="20.85546875" style="29" customWidth="1"/>
    <col min="11526" max="11526" width="24.5703125" style="29" customWidth="1"/>
    <col min="11527" max="11527" width="23.28515625" style="29" customWidth="1"/>
    <col min="11528" max="11528" width="22" style="29" customWidth="1"/>
    <col min="11529" max="11529" width="29.7109375" style="29" customWidth="1"/>
    <col min="11530" max="11530" width="16.85546875" style="29" customWidth="1"/>
    <col min="11531" max="11531" width="22.85546875" style="29" customWidth="1"/>
    <col min="11532" max="11532" width="20.5703125" style="29" customWidth="1"/>
    <col min="11533" max="11533" width="19.28515625" style="29" customWidth="1"/>
    <col min="11534" max="11534" width="23.85546875" style="29" customWidth="1"/>
    <col min="11535" max="11535" width="22.42578125" style="29" customWidth="1"/>
    <col min="11536" max="11536" width="26.5703125" style="29" customWidth="1"/>
    <col min="11537" max="11537" width="25" style="29" customWidth="1"/>
    <col min="11538" max="11538" width="26.42578125" style="29" customWidth="1"/>
    <col min="11539" max="11539" width="23.85546875" style="29" customWidth="1"/>
    <col min="11540" max="11540" width="30" style="29" customWidth="1"/>
    <col min="11541" max="11541" width="28.5703125" style="29" customWidth="1"/>
    <col min="11542" max="11542" width="20.5703125" style="29" customWidth="1"/>
    <col min="11543" max="11543" width="19.140625" style="29" customWidth="1"/>
    <col min="11544" max="11544" width="15.28515625" style="29" customWidth="1"/>
    <col min="11545" max="11545" width="16.28515625" style="29" customWidth="1"/>
    <col min="11546" max="11546" width="19.85546875" style="29" customWidth="1"/>
    <col min="11547" max="11547" width="24.5703125" style="29" customWidth="1"/>
    <col min="11548" max="11548" width="19.5703125" style="29" customWidth="1"/>
    <col min="11549" max="11549" width="18.28515625" style="29" customWidth="1"/>
    <col min="11550" max="11550" width="23" style="29" customWidth="1"/>
    <col min="11551" max="11551" width="26" style="29" customWidth="1"/>
    <col min="11552" max="11552" width="25.7109375" style="29" customWidth="1"/>
    <col min="11553" max="11555" width="12.140625" style="29" customWidth="1"/>
    <col min="11556" max="11556" width="18.140625" style="29" customWidth="1"/>
    <col min="11557" max="11557" width="12.140625" style="29" customWidth="1"/>
    <col min="11558" max="11558" width="22" style="29" customWidth="1"/>
    <col min="11559" max="11559" width="15.85546875" style="29" customWidth="1"/>
    <col min="11560" max="11560" width="26.7109375" style="29" customWidth="1"/>
    <col min="11561" max="11561" width="16.5703125" style="29" customWidth="1"/>
    <col min="11562" max="11562" width="12.140625" style="29" customWidth="1"/>
    <col min="11563" max="11563" width="19.140625" style="29" customWidth="1"/>
    <col min="11564" max="11564" width="29.85546875" style="29" customWidth="1"/>
    <col min="11565" max="11565" width="19.7109375" style="29" customWidth="1"/>
    <col min="11566" max="11566" width="12.140625" style="29" customWidth="1"/>
    <col min="11567" max="11567" width="21.85546875" style="29" customWidth="1"/>
    <col min="11568" max="11568" width="32.5703125" style="29" customWidth="1"/>
    <col min="11569" max="11569" width="22.42578125" style="29" customWidth="1"/>
    <col min="11570" max="11570" width="12.140625" style="29" customWidth="1"/>
    <col min="11571" max="11571" width="26.5703125" style="29" customWidth="1"/>
    <col min="11572" max="11572" width="21.7109375" style="29" customWidth="1"/>
    <col min="11573" max="11573" width="32.42578125" style="29" customWidth="1"/>
    <col min="11574" max="11574" width="22.28515625" style="29" customWidth="1"/>
    <col min="11575" max="11575" width="12.140625" style="29" customWidth="1"/>
    <col min="11576" max="11576" width="30.140625" style="29" customWidth="1"/>
    <col min="11577" max="11577" width="25.28515625" style="29" customWidth="1"/>
    <col min="11578" max="11578" width="36" style="29" customWidth="1"/>
    <col min="11579" max="11579" width="25.85546875" style="29" customWidth="1"/>
    <col min="11580" max="11580" width="15.85546875" style="29" customWidth="1"/>
    <col min="11581" max="11581" width="26.7109375" style="29" customWidth="1"/>
    <col min="11582" max="11582" width="16.5703125" style="29" customWidth="1"/>
    <col min="11583" max="11776" width="11.42578125" style="29"/>
    <col min="11777" max="11777" width="2.7109375" style="29" customWidth="1"/>
    <col min="11778" max="11778" width="13" style="29" customWidth="1"/>
    <col min="11779" max="11779" width="8.140625" style="29" customWidth="1"/>
    <col min="11780" max="11780" width="23.85546875" style="29" customWidth="1"/>
    <col min="11781" max="11781" width="20.85546875" style="29" customWidth="1"/>
    <col min="11782" max="11782" width="24.5703125" style="29" customWidth="1"/>
    <col min="11783" max="11783" width="23.28515625" style="29" customWidth="1"/>
    <col min="11784" max="11784" width="22" style="29" customWidth="1"/>
    <col min="11785" max="11785" width="29.7109375" style="29" customWidth="1"/>
    <col min="11786" max="11786" width="16.85546875" style="29" customWidth="1"/>
    <col min="11787" max="11787" width="22.85546875" style="29" customWidth="1"/>
    <col min="11788" max="11788" width="20.5703125" style="29" customWidth="1"/>
    <col min="11789" max="11789" width="19.28515625" style="29" customWidth="1"/>
    <col min="11790" max="11790" width="23.85546875" style="29" customWidth="1"/>
    <col min="11791" max="11791" width="22.42578125" style="29" customWidth="1"/>
    <col min="11792" max="11792" width="26.5703125" style="29" customWidth="1"/>
    <col min="11793" max="11793" width="25" style="29" customWidth="1"/>
    <col min="11794" max="11794" width="26.42578125" style="29" customWidth="1"/>
    <col min="11795" max="11795" width="23.85546875" style="29" customWidth="1"/>
    <col min="11796" max="11796" width="30" style="29" customWidth="1"/>
    <col min="11797" max="11797" width="28.5703125" style="29" customWidth="1"/>
    <col min="11798" max="11798" width="20.5703125" style="29" customWidth="1"/>
    <col min="11799" max="11799" width="19.140625" style="29" customWidth="1"/>
    <col min="11800" max="11800" width="15.28515625" style="29" customWidth="1"/>
    <col min="11801" max="11801" width="16.28515625" style="29" customWidth="1"/>
    <col min="11802" max="11802" width="19.85546875" style="29" customWidth="1"/>
    <col min="11803" max="11803" width="24.5703125" style="29" customWidth="1"/>
    <col min="11804" max="11804" width="19.5703125" style="29" customWidth="1"/>
    <col min="11805" max="11805" width="18.28515625" style="29" customWidth="1"/>
    <col min="11806" max="11806" width="23" style="29" customWidth="1"/>
    <col min="11807" max="11807" width="26" style="29" customWidth="1"/>
    <col min="11808" max="11808" width="25.7109375" style="29" customWidth="1"/>
    <col min="11809" max="11811" width="12.140625" style="29" customWidth="1"/>
    <col min="11812" max="11812" width="18.140625" style="29" customWidth="1"/>
    <col min="11813" max="11813" width="12.140625" style="29" customWidth="1"/>
    <col min="11814" max="11814" width="22" style="29" customWidth="1"/>
    <col min="11815" max="11815" width="15.85546875" style="29" customWidth="1"/>
    <col min="11816" max="11816" width="26.7109375" style="29" customWidth="1"/>
    <col min="11817" max="11817" width="16.5703125" style="29" customWidth="1"/>
    <col min="11818" max="11818" width="12.140625" style="29" customWidth="1"/>
    <col min="11819" max="11819" width="19.140625" style="29" customWidth="1"/>
    <col min="11820" max="11820" width="29.85546875" style="29" customWidth="1"/>
    <col min="11821" max="11821" width="19.7109375" style="29" customWidth="1"/>
    <col min="11822" max="11822" width="12.140625" style="29" customWidth="1"/>
    <col min="11823" max="11823" width="21.85546875" style="29" customWidth="1"/>
    <col min="11824" max="11824" width="32.5703125" style="29" customWidth="1"/>
    <col min="11825" max="11825" width="22.42578125" style="29" customWidth="1"/>
    <col min="11826" max="11826" width="12.140625" style="29" customWidth="1"/>
    <col min="11827" max="11827" width="26.5703125" style="29" customWidth="1"/>
    <col min="11828" max="11828" width="21.7109375" style="29" customWidth="1"/>
    <col min="11829" max="11829" width="32.42578125" style="29" customWidth="1"/>
    <col min="11830" max="11830" width="22.28515625" style="29" customWidth="1"/>
    <col min="11831" max="11831" width="12.140625" style="29" customWidth="1"/>
    <col min="11832" max="11832" width="30.140625" style="29" customWidth="1"/>
    <col min="11833" max="11833" width="25.28515625" style="29" customWidth="1"/>
    <col min="11834" max="11834" width="36" style="29" customWidth="1"/>
    <col min="11835" max="11835" width="25.85546875" style="29" customWidth="1"/>
    <col min="11836" max="11836" width="15.85546875" style="29" customWidth="1"/>
    <col min="11837" max="11837" width="26.7109375" style="29" customWidth="1"/>
    <col min="11838" max="11838" width="16.5703125" style="29" customWidth="1"/>
    <col min="11839" max="12032" width="11.42578125" style="29"/>
    <col min="12033" max="12033" width="2.7109375" style="29" customWidth="1"/>
    <col min="12034" max="12034" width="13" style="29" customWidth="1"/>
    <col min="12035" max="12035" width="8.140625" style="29" customWidth="1"/>
    <col min="12036" max="12036" width="23.85546875" style="29" customWidth="1"/>
    <col min="12037" max="12037" width="20.85546875" style="29" customWidth="1"/>
    <col min="12038" max="12038" width="24.5703125" style="29" customWidth="1"/>
    <col min="12039" max="12039" width="23.28515625" style="29" customWidth="1"/>
    <col min="12040" max="12040" width="22" style="29" customWidth="1"/>
    <col min="12041" max="12041" width="29.7109375" style="29" customWidth="1"/>
    <col min="12042" max="12042" width="16.85546875" style="29" customWidth="1"/>
    <col min="12043" max="12043" width="22.85546875" style="29" customWidth="1"/>
    <col min="12044" max="12044" width="20.5703125" style="29" customWidth="1"/>
    <col min="12045" max="12045" width="19.28515625" style="29" customWidth="1"/>
    <col min="12046" max="12046" width="23.85546875" style="29" customWidth="1"/>
    <col min="12047" max="12047" width="22.42578125" style="29" customWidth="1"/>
    <col min="12048" max="12048" width="26.5703125" style="29" customWidth="1"/>
    <col min="12049" max="12049" width="25" style="29" customWidth="1"/>
    <col min="12050" max="12050" width="26.42578125" style="29" customWidth="1"/>
    <col min="12051" max="12051" width="23.85546875" style="29" customWidth="1"/>
    <col min="12052" max="12052" width="30" style="29" customWidth="1"/>
    <col min="12053" max="12053" width="28.5703125" style="29" customWidth="1"/>
    <col min="12054" max="12054" width="20.5703125" style="29" customWidth="1"/>
    <col min="12055" max="12055" width="19.140625" style="29" customWidth="1"/>
    <col min="12056" max="12056" width="15.28515625" style="29" customWidth="1"/>
    <col min="12057" max="12057" width="16.28515625" style="29" customWidth="1"/>
    <col min="12058" max="12058" width="19.85546875" style="29" customWidth="1"/>
    <col min="12059" max="12059" width="24.5703125" style="29" customWidth="1"/>
    <col min="12060" max="12060" width="19.5703125" style="29" customWidth="1"/>
    <col min="12061" max="12061" width="18.28515625" style="29" customWidth="1"/>
    <col min="12062" max="12062" width="23" style="29" customWidth="1"/>
    <col min="12063" max="12063" width="26" style="29" customWidth="1"/>
    <col min="12064" max="12064" width="25.7109375" style="29" customWidth="1"/>
    <col min="12065" max="12067" width="12.140625" style="29" customWidth="1"/>
    <col min="12068" max="12068" width="18.140625" style="29" customWidth="1"/>
    <col min="12069" max="12069" width="12.140625" style="29" customWidth="1"/>
    <col min="12070" max="12070" width="22" style="29" customWidth="1"/>
    <col min="12071" max="12071" width="15.85546875" style="29" customWidth="1"/>
    <col min="12072" max="12072" width="26.7109375" style="29" customWidth="1"/>
    <col min="12073" max="12073" width="16.5703125" style="29" customWidth="1"/>
    <col min="12074" max="12074" width="12.140625" style="29" customWidth="1"/>
    <col min="12075" max="12075" width="19.140625" style="29" customWidth="1"/>
    <col min="12076" max="12076" width="29.85546875" style="29" customWidth="1"/>
    <col min="12077" max="12077" width="19.7109375" style="29" customWidth="1"/>
    <col min="12078" max="12078" width="12.140625" style="29" customWidth="1"/>
    <col min="12079" max="12079" width="21.85546875" style="29" customWidth="1"/>
    <col min="12080" max="12080" width="32.5703125" style="29" customWidth="1"/>
    <col min="12081" max="12081" width="22.42578125" style="29" customWidth="1"/>
    <col min="12082" max="12082" width="12.140625" style="29" customWidth="1"/>
    <col min="12083" max="12083" width="26.5703125" style="29" customWidth="1"/>
    <col min="12084" max="12084" width="21.7109375" style="29" customWidth="1"/>
    <col min="12085" max="12085" width="32.42578125" style="29" customWidth="1"/>
    <col min="12086" max="12086" width="22.28515625" style="29" customWidth="1"/>
    <col min="12087" max="12087" width="12.140625" style="29" customWidth="1"/>
    <col min="12088" max="12088" width="30.140625" style="29" customWidth="1"/>
    <col min="12089" max="12089" width="25.28515625" style="29" customWidth="1"/>
    <col min="12090" max="12090" width="36" style="29" customWidth="1"/>
    <col min="12091" max="12091" width="25.85546875" style="29" customWidth="1"/>
    <col min="12092" max="12092" width="15.85546875" style="29" customWidth="1"/>
    <col min="12093" max="12093" width="26.7109375" style="29" customWidth="1"/>
    <col min="12094" max="12094" width="16.5703125" style="29" customWidth="1"/>
    <col min="12095" max="12288" width="11.42578125" style="29"/>
    <col min="12289" max="12289" width="2.7109375" style="29" customWidth="1"/>
    <col min="12290" max="12290" width="13" style="29" customWidth="1"/>
    <col min="12291" max="12291" width="8.140625" style="29" customWidth="1"/>
    <col min="12292" max="12292" width="23.85546875" style="29" customWidth="1"/>
    <col min="12293" max="12293" width="20.85546875" style="29" customWidth="1"/>
    <col min="12294" max="12294" width="24.5703125" style="29" customWidth="1"/>
    <col min="12295" max="12295" width="23.28515625" style="29" customWidth="1"/>
    <col min="12296" max="12296" width="22" style="29" customWidth="1"/>
    <col min="12297" max="12297" width="29.7109375" style="29" customWidth="1"/>
    <col min="12298" max="12298" width="16.85546875" style="29" customWidth="1"/>
    <col min="12299" max="12299" width="22.85546875" style="29" customWidth="1"/>
    <col min="12300" max="12300" width="20.5703125" style="29" customWidth="1"/>
    <col min="12301" max="12301" width="19.28515625" style="29" customWidth="1"/>
    <col min="12302" max="12302" width="23.85546875" style="29" customWidth="1"/>
    <col min="12303" max="12303" width="22.42578125" style="29" customWidth="1"/>
    <col min="12304" max="12304" width="26.5703125" style="29" customWidth="1"/>
    <col min="12305" max="12305" width="25" style="29" customWidth="1"/>
    <col min="12306" max="12306" width="26.42578125" style="29" customWidth="1"/>
    <col min="12307" max="12307" width="23.85546875" style="29" customWidth="1"/>
    <col min="12308" max="12308" width="30" style="29" customWidth="1"/>
    <col min="12309" max="12309" width="28.5703125" style="29" customWidth="1"/>
    <col min="12310" max="12310" width="20.5703125" style="29" customWidth="1"/>
    <col min="12311" max="12311" width="19.140625" style="29" customWidth="1"/>
    <col min="12312" max="12312" width="15.28515625" style="29" customWidth="1"/>
    <col min="12313" max="12313" width="16.28515625" style="29" customWidth="1"/>
    <col min="12314" max="12314" width="19.85546875" style="29" customWidth="1"/>
    <col min="12315" max="12315" width="24.5703125" style="29" customWidth="1"/>
    <col min="12316" max="12316" width="19.5703125" style="29" customWidth="1"/>
    <col min="12317" max="12317" width="18.28515625" style="29" customWidth="1"/>
    <col min="12318" max="12318" width="23" style="29" customWidth="1"/>
    <col min="12319" max="12319" width="26" style="29" customWidth="1"/>
    <col min="12320" max="12320" width="25.7109375" style="29" customWidth="1"/>
    <col min="12321" max="12323" width="12.140625" style="29" customWidth="1"/>
    <col min="12324" max="12324" width="18.140625" style="29" customWidth="1"/>
    <col min="12325" max="12325" width="12.140625" style="29" customWidth="1"/>
    <col min="12326" max="12326" width="22" style="29" customWidth="1"/>
    <col min="12327" max="12327" width="15.85546875" style="29" customWidth="1"/>
    <col min="12328" max="12328" width="26.7109375" style="29" customWidth="1"/>
    <col min="12329" max="12329" width="16.5703125" style="29" customWidth="1"/>
    <col min="12330" max="12330" width="12.140625" style="29" customWidth="1"/>
    <col min="12331" max="12331" width="19.140625" style="29" customWidth="1"/>
    <col min="12332" max="12332" width="29.85546875" style="29" customWidth="1"/>
    <col min="12333" max="12333" width="19.7109375" style="29" customWidth="1"/>
    <col min="12334" max="12334" width="12.140625" style="29" customWidth="1"/>
    <col min="12335" max="12335" width="21.85546875" style="29" customWidth="1"/>
    <col min="12336" max="12336" width="32.5703125" style="29" customWidth="1"/>
    <col min="12337" max="12337" width="22.42578125" style="29" customWidth="1"/>
    <col min="12338" max="12338" width="12.140625" style="29" customWidth="1"/>
    <col min="12339" max="12339" width="26.5703125" style="29" customWidth="1"/>
    <col min="12340" max="12340" width="21.7109375" style="29" customWidth="1"/>
    <col min="12341" max="12341" width="32.42578125" style="29" customWidth="1"/>
    <col min="12342" max="12342" width="22.28515625" style="29" customWidth="1"/>
    <col min="12343" max="12343" width="12.140625" style="29" customWidth="1"/>
    <col min="12344" max="12344" width="30.140625" style="29" customWidth="1"/>
    <col min="12345" max="12345" width="25.28515625" style="29" customWidth="1"/>
    <col min="12346" max="12346" width="36" style="29" customWidth="1"/>
    <col min="12347" max="12347" width="25.85546875" style="29" customWidth="1"/>
    <col min="12348" max="12348" width="15.85546875" style="29" customWidth="1"/>
    <col min="12349" max="12349" width="26.7109375" style="29" customWidth="1"/>
    <col min="12350" max="12350" width="16.5703125" style="29" customWidth="1"/>
    <col min="12351" max="12544" width="11.42578125" style="29"/>
    <col min="12545" max="12545" width="2.7109375" style="29" customWidth="1"/>
    <col min="12546" max="12546" width="13" style="29" customWidth="1"/>
    <col min="12547" max="12547" width="8.140625" style="29" customWidth="1"/>
    <col min="12548" max="12548" width="23.85546875" style="29" customWidth="1"/>
    <col min="12549" max="12549" width="20.85546875" style="29" customWidth="1"/>
    <col min="12550" max="12550" width="24.5703125" style="29" customWidth="1"/>
    <col min="12551" max="12551" width="23.28515625" style="29" customWidth="1"/>
    <col min="12552" max="12552" width="22" style="29" customWidth="1"/>
    <col min="12553" max="12553" width="29.7109375" style="29" customWidth="1"/>
    <col min="12554" max="12554" width="16.85546875" style="29" customWidth="1"/>
    <col min="12555" max="12555" width="22.85546875" style="29" customWidth="1"/>
    <col min="12556" max="12556" width="20.5703125" style="29" customWidth="1"/>
    <col min="12557" max="12557" width="19.28515625" style="29" customWidth="1"/>
    <col min="12558" max="12558" width="23.85546875" style="29" customWidth="1"/>
    <col min="12559" max="12559" width="22.42578125" style="29" customWidth="1"/>
    <col min="12560" max="12560" width="26.5703125" style="29" customWidth="1"/>
    <col min="12561" max="12561" width="25" style="29" customWidth="1"/>
    <col min="12562" max="12562" width="26.42578125" style="29" customWidth="1"/>
    <col min="12563" max="12563" width="23.85546875" style="29" customWidth="1"/>
    <col min="12564" max="12564" width="30" style="29" customWidth="1"/>
    <col min="12565" max="12565" width="28.5703125" style="29" customWidth="1"/>
    <col min="12566" max="12566" width="20.5703125" style="29" customWidth="1"/>
    <col min="12567" max="12567" width="19.140625" style="29" customWidth="1"/>
    <col min="12568" max="12568" width="15.28515625" style="29" customWidth="1"/>
    <col min="12569" max="12569" width="16.28515625" style="29" customWidth="1"/>
    <col min="12570" max="12570" width="19.85546875" style="29" customWidth="1"/>
    <col min="12571" max="12571" width="24.5703125" style="29" customWidth="1"/>
    <col min="12572" max="12572" width="19.5703125" style="29" customWidth="1"/>
    <col min="12573" max="12573" width="18.28515625" style="29" customWidth="1"/>
    <col min="12574" max="12574" width="23" style="29" customWidth="1"/>
    <col min="12575" max="12575" width="26" style="29" customWidth="1"/>
    <col min="12576" max="12576" width="25.7109375" style="29" customWidth="1"/>
    <col min="12577" max="12579" width="12.140625" style="29" customWidth="1"/>
    <col min="12580" max="12580" width="18.140625" style="29" customWidth="1"/>
    <col min="12581" max="12581" width="12.140625" style="29" customWidth="1"/>
    <col min="12582" max="12582" width="22" style="29" customWidth="1"/>
    <col min="12583" max="12583" width="15.85546875" style="29" customWidth="1"/>
    <col min="12584" max="12584" width="26.7109375" style="29" customWidth="1"/>
    <col min="12585" max="12585" width="16.5703125" style="29" customWidth="1"/>
    <col min="12586" max="12586" width="12.140625" style="29" customWidth="1"/>
    <col min="12587" max="12587" width="19.140625" style="29" customWidth="1"/>
    <col min="12588" max="12588" width="29.85546875" style="29" customWidth="1"/>
    <col min="12589" max="12589" width="19.7109375" style="29" customWidth="1"/>
    <col min="12590" max="12590" width="12.140625" style="29" customWidth="1"/>
    <col min="12591" max="12591" width="21.85546875" style="29" customWidth="1"/>
    <col min="12592" max="12592" width="32.5703125" style="29" customWidth="1"/>
    <col min="12593" max="12593" width="22.42578125" style="29" customWidth="1"/>
    <col min="12594" max="12594" width="12.140625" style="29" customWidth="1"/>
    <col min="12595" max="12595" width="26.5703125" style="29" customWidth="1"/>
    <col min="12596" max="12596" width="21.7109375" style="29" customWidth="1"/>
    <col min="12597" max="12597" width="32.42578125" style="29" customWidth="1"/>
    <col min="12598" max="12598" width="22.28515625" style="29" customWidth="1"/>
    <col min="12599" max="12599" width="12.140625" style="29" customWidth="1"/>
    <col min="12600" max="12600" width="30.140625" style="29" customWidth="1"/>
    <col min="12601" max="12601" width="25.28515625" style="29" customWidth="1"/>
    <col min="12602" max="12602" width="36" style="29" customWidth="1"/>
    <col min="12603" max="12603" width="25.85546875" style="29" customWidth="1"/>
    <col min="12604" max="12604" width="15.85546875" style="29" customWidth="1"/>
    <col min="12605" max="12605" width="26.7109375" style="29" customWidth="1"/>
    <col min="12606" max="12606" width="16.5703125" style="29" customWidth="1"/>
    <col min="12607" max="12800" width="11.42578125" style="29"/>
    <col min="12801" max="12801" width="2.7109375" style="29" customWidth="1"/>
    <col min="12802" max="12802" width="13" style="29" customWidth="1"/>
    <col min="12803" max="12803" width="8.140625" style="29" customWidth="1"/>
    <col min="12804" max="12804" width="23.85546875" style="29" customWidth="1"/>
    <col min="12805" max="12805" width="20.85546875" style="29" customWidth="1"/>
    <col min="12806" max="12806" width="24.5703125" style="29" customWidth="1"/>
    <col min="12807" max="12807" width="23.28515625" style="29" customWidth="1"/>
    <col min="12808" max="12808" width="22" style="29" customWidth="1"/>
    <col min="12809" max="12809" width="29.7109375" style="29" customWidth="1"/>
    <col min="12810" max="12810" width="16.85546875" style="29" customWidth="1"/>
    <col min="12811" max="12811" width="22.85546875" style="29" customWidth="1"/>
    <col min="12812" max="12812" width="20.5703125" style="29" customWidth="1"/>
    <col min="12813" max="12813" width="19.28515625" style="29" customWidth="1"/>
    <col min="12814" max="12814" width="23.85546875" style="29" customWidth="1"/>
    <col min="12815" max="12815" width="22.42578125" style="29" customWidth="1"/>
    <col min="12816" max="12816" width="26.5703125" style="29" customWidth="1"/>
    <col min="12817" max="12817" width="25" style="29" customWidth="1"/>
    <col min="12818" max="12818" width="26.42578125" style="29" customWidth="1"/>
    <col min="12819" max="12819" width="23.85546875" style="29" customWidth="1"/>
    <col min="12820" max="12820" width="30" style="29" customWidth="1"/>
    <col min="12821" max="12821" width="28.5703125" style="29" customWidth="1"/>
    <col min="12822" max="12822" width="20.5703125" style="29" customWidth="1"/>
    <col min="12823" max="12823" width="19.140625" style="29" customWidth="1"/>
    <col min="12824" max="12824" width="15.28515625" style="29" customWidth="1"/>
    <col min="12825" max="12825" width="16.28515625" style="29" customWidth="1"/>
    <col min="12826" max="12826" width="19.85546875" style="29" customWidth="1"/>
    <col min="12827" max="12827" width="24.5703125" style="29" customWidth="1"/>
    <col min="12828" max="12828" width="19.5703125" style="29" customWidth="1"/>
    <col min="12829" max="12829" width="18.28515625" style="29" customWidth="1"/>
    <col min="12830" max="12830" width="23" style="29" customWidth="1"/>
    <col min="12831" max="12831" width="26" style="29" customWidth="1"/>
    <col min="12832" max="12832" width="25.7109375" style="29" customWidth="1"/>
    <col min="12833" max="12835" width="12.140625" style="29" customWidth="1"/>
    <col min="12836" max="12836" width="18.140625" style="29" customWidth="1"/>
    <col min="12837" max="12837" width="12.140625" style="29" customWidth="1"/>
    <col min="12838" max="12838" width="22" style="29" customWidth="1"/>
    <col min="12839" max="12839" width="15.85546875" style="29" customWidth="1"/>
    <col min="12840" max="12840" width="26.7109375" style="29" customWidth="1"/>
    <col min="12841" max="12841" width="16.5703125" style="29" customWidth="1"/>
    <col min="12842" max="12842" width="12.140625" style="29" customWidth="1"/>
    <col min="12843" max="12843" width="19.140625" style="29" customWidth="1"/>
    <col min="12844" max="12844" width="29.85546875" style="29" customWidth="1"/>
    <col min="12845" max="12845" width="19.7109375" style="29" customWidth="1"/>
    <col min="12846" max="12846" width="12.140625" style="29" customWidth="1"/>
    <col min="12847" max="12847" width="21.85546875" style="29" customWidth="1"/>
    <col min="12848" max="12848" width="32.5703125" style="29" customWidth="1"/>
    <col min="12849" max="12849" width="22.42578125" style="29" customWidth="1"/>
    <col min="12850" max="12850" width="12.140625" style="29" customWidth="1"/>
    <col min="12851" max="12851" width="26.5703125" style="29" customWidth="1"/>
    <col min="12852" max="12852" width="21.7109375" style="29" customWidth="1"/>
    <col min="12853" max="12853" width="32.42578125" style="29" customWidth="1"/>
    <col min="12854" max="12854" width="22.28515625" style="29" customWidth="1"/>
    <col min="12855" max="12855" width="12.140625" style="29" customWidth="1"/>
    <col min="12856" max="12856" width="30.140625" style="29" customWidth="1"/>
    <col min="12857" max="12857" width="25.28515625" style="29" customWidth="1"/>
    <col min="12858" max="12858" width="36" style="29" customWidth="1"/>
    <col min="12859" max="12859" width="25.85546875" style="29" customWidth="1"/>
    <col min="12860" max="12860" width="15.85546875" style="29" customWidth="1"/>
    <col min="12861" max="12861" width="26.7109375" style="29" customWidth="1"/>
    <col min="12862" max="12862" width="16.5703125" style="29" customWidth="1"/>
    <col min="12863" max="13056" width="11.42578125" style="29"/>
    <col min="13057" max="13057" width="2.7109375" style="29" customWidth="1"/>
    <col min="13058" max="13058" width="13" style="29" customWidth="1"/>
    <col min="13059" max="13059" width="8.140625" style="29" customWidth="1"/>
    <col min="13060" max="13060" width="23.85546875" style="29" customWidth="1"/>
    <col min="13061" max="13061" width="20.85546875" style="29" customWidth="1"/>
    <col min="13062" max="13062" width="24.5703125" style="29" customWidth="1"/>
    <col min="13063" max="13063" width="23.28515625" style="29" customWidth="1"/>
    <col min="13064" max="13064" width="22" style="29" customWidth="1"/>
    <col min="13065" max="13065" width="29.7109375" style="29" customWidth="1"/>
    <col min="13066" max="13066" width="16.85546875" style="29" customWidth="1"/>
    <col min="13067" max="13067" width="22.85546875" style="29" customWidth="1"/>
    <col min="13068" max="13068" width="20.5703125" style="29" customWidth="1"/>
    <col min="13069" max="13069" width="19.28515625" style="29" customWidth="1"/>
    <col min="13070" max="13070" width="23.85546875" style="29" customWidth="1"/>
    <col min="13071" max="13071" width="22.42578125" style="29" customWidth="1"/>
    <col min="13072" max="13072" width="26.5703125" style="29" customWidth="1"/>
    <col min="13073" max="13073" width="25" style="29" customWidth="1"/>
    <col min="13074" max="13074" width="26.42578125" style="29" customWidth="1"/>
    <col min="13075" max="13075" width="23.85546875" style="29" customWidth="1"/>
    <col min="13076" max="13076" width="30" style="29" customWidth="1"/>
    <col min="13077" max="13077" width="28.5703125" style="29" customWidth="1"/>
    <col min="13078" max="13078" width="20.5703125" style="29" customWidth="1"/>
    <col min="13079" max="13079" width="19.140625" style="29" customWidth="1"/>
    <col min="13080" max="13080" width="15.28515625" style="29" customWidth="1"/>
    <col min="13081" max="13081" width="16.28515625" style="29" customWidth="1"/>
    <col min="13082" max="13082" width="19.85546875" style="29" customWidth="1"/>
    <col min="13083" max="13083" width="24.5703125" style="29" customWidth="1"/>
    <col min="13084" max="13084" width="19.5703125" style="29" customWidth="1"/>
    <col min="13085" max="13085" width="18.28515625" style="29" customWidth="1"/>
    <col min="13086" max="13086" width="23" style="29" customWidth="1"/>
    <col min="13087" max="13087" width="26" style="29" customWidth="1"/>
    <col min="13088" max="13088" width="25.7109375" style="29" customWidth="1"/>
    <col min="13089" max="13091" width="12.140625" style="29" customWidth="1"/>
    <col min="13092" max="13092" width="18.140625" style="29" customWidth="1"/>
    <col min="13093" max="13093" width="12.140625" style="29" customWidth="1"/>
    <col min="13094" max="13094" width="22" style="29" customWidth="1"/>
    <col min="13095" max="13095" width="15.85546875" style="29" customWidth="1"/>
    <col min="13096" max="13096" width="26.7109375" style="29" customWidth="1"/>
    <col min="13097" max="13097" width="16.5703125" style="29" customWidth="1"/>
    <col min="13098" max="13098" width="12.140625" style="29" customWidth="1"/>
    <col min="13099" max="13099" width="19.140625" style="29" customWidth="1"/>
    <col min="13100" max="13100" width="29.85546875" style="29" customWidth="1"/>
    <col min="13101" max="13101" width="19.7109375" style="29" customWidth="1"/>
    <col min="13102" max="13102" width="12.140625" style="29" customWidth="1"/>
    <col min="13103" max="13103" width="21.85546875" style="29" customWidth="1"/>
    <col min="13104" max="13104" width="32.5703125" style="29" customWidth="1"/>
    <col min="13105" max="13105" width="22.42578125" style="29" customWidth="1"/>
    <col min="13106" max="13106" width="12.140625" style="29" customWidth="1"/>
    <col min="13107" max="13107" width="26.5703125" style="29" customWidth="1"/>
    <col min="13108" max="13108" width="21.7109375" style="29" customWidth="1"/>
    <col min="13109" max="13109" width="32.42578125" style="29" customWidth="1"/>
    <col min="13110" max="13110" width="22.28515625" style="29" customWidth="1"/>
    <col min="13111" max="13111" width="12.140625" style="29" customWidth="1"/>
    <col min="13112" max="13112" width="30.140625" style="29" customWidth="1"/>
    <col min="13113" max="13113" width="25.28515625" style="29" customWidth="1"/>
    <col min="13114" max="13114" width="36" style="29" customWidth="1"/>
    <col min="13115" max="13115" width="25.85546875" style="29" customWidth="1"/>
    <col min="13116" max="13116" width="15.85546875" style="29" customWidth="1"/>
    <col min="13117" max="13117" width="26.7109375" style="29" customWidth="1"/>
    <col min="13118" max="13118" width="16.5703125" style="29" customWidth="1"/>
    <col min="13119" max="13312" width="11.42578125" style="29"/>
    <col min="13313" max="13313" width="2.7109375" style="29" customWidth="1"/>
    <col min="13314" max="13314" width="13" style="29" customWidth="1"/>
    <col min="13315" max="13315" width="8.140625" style="29" customWidth="1"/>
    <col min="13316" max="13316" width="23.85546875" style="29" customWidth="1"/>
    <col min="13317" max="13317" width="20.85546875" style="29" customWidth="1"/>
    <col min="13318" max="13318" width="24.5703125" style="29" customWidth="1"/>
    <col min="13319" max="13319" width="23.28515625" style="29" customWidth="1"/>
    <col min="13320" max="13320" width="22" style="29" customWidth="1"/>
    <col min="13321" max="13321" width="29.7109375" style="29" customWidth="1"/>
    <col min="13322" max="13322" width="16.85546875" style="29" customWidth="1"/>
    <col min="13323" max="13323" width="22.85546875" style="29" customWidth="1"/>
    <col min="13324" max="13324" width="20.5703125" style="29" customWidth="1"/>
    <col min="13325" max="13325" width="19.28515625" style="29" customWidth="1"/>
    <col min="13326" max="13326" width="23.85546875" style="29" customWidth="1"/>
    <col min="13327" max="13327" width="22.42578125" style="29" customWidth="1"/>
    <col min="13328" max="13328" width="26.5703125" style="29" customWidth="1"/>
    <col min="13329" max="13329" width="25" style="29" customWidth="1"/>
    <col min="13330" max="13330" width="26.42578125" style="29" customWidth="1"/>
    <col min="13331" max="13331" width="23.85546875" style="29" customWidth="1"/>
    <col min="13332" max="13332" width="30" style="29" customWidth="1"/>
    <col min="13333" max="13333" width="28.5703125" style="29" customWidth="1"/>
    <col min="13334" max="13334" width="20.5703125" style="29" customWidth="1"/>
    <col min="13335" max="13335" width="19.140625" style="29" customWidth="1"/>
    <col min="13336" max="13336" width="15.28515625" style="29" customWidth="1"/>
    <col min="13337" max="13337" width="16.28515625" style="29" customWidth="1"/>
    <col min="13338" max="13338" width="19.85546875" style="29" customWidth="1"/>
    <col min="13339" max="13339" width="24.5703125" style="29" customWidth="1"/>
    <col min="13340" max="13340" width="19.5703125" style="29" customWidth="1"/>
    <col min="13341" max="13341" width="18.28515625" style="29" customWidth="1"/>
    <col min="13342" max="13342" width="23" style="29" customWidth="1"/>
    <col min="13343" max="13343" width="26" style="29" customWidth="1"/>
    <col min="13344" max="13344" width="25.7109375" style="29" customWidth="1"/>
    <col min="13345" max="13347" width="12.140625" style="29" customWidth="1"/>
    <col min="13348" max="13348" width="18.140625" style="29" customWidth="1"/>
    <col min="13349" max="13349" width="12.140625" style="29" customWidth="1"/>
    <col min="13350" max="13350" width="22" style="29" customWidth="1"/>
    <col min="13351" max="13351" width="15.85546875" style="29" customWidth="1"/>
    <col min="13352" max="13352" width="26.7109375" style="29" customWidth="1"/>
    <col min="13353" max="13353" width="16.5703125" style="29" customWidth="1"/>
    <col min="13354" max="13354" width="12.140625" style="29" customWidth="1"/>
    <col min="13355" max="13355" width="19.140625" style="29" customWidth="1"/>
    <col min="13356" max="13356" width="29.85546875" style="29" customWidth="1"/>
    <col min="13357" max="13357" width="19.7109375" style="29" customWidth="1"/>
    <col min="13358" max="13358" width="12.140625" style="29" customWidth="1"/>
    <col min="13359" max="13359" width="21.85546875" style="29" customWidth="1"/>
    <col min="13360" max="13360" width="32.5703125" style="29" customWidth="1"/>
    <col min="13361" max="13361" width="22.42578125" style="29" customWidth="1"/>
    <col min="13362" max="13362" width="12.140625" style="29" customWidth="1"/>
    <col min="13363" max="13363" width="26.5703125" style="29" customWidth="1"/>
    <col min="13364" max="13364" width="21.7109375" style="29" customWidth="1"/>
    <col min="13365" max="13365" width="32.42578125" style="29" customWidth="1"/>
    <col min="13366" max="13366" width="22.28515625" style="29" customWidth="1"/>
    <col min="13367" max="13367" width="12.140625" style="29" customWidth="1"/>
    <col min="13368" max="13368" width="30.140625" style="29" customWidth="1"/>
    <col min="13369" max="13369" width="25.28515625" style="29" customWidth="1"/>
    <col min="13370" max="13370" width="36" style="29" customWidth="1"/>
    <col min="13371" max="13371" width="25.85546875" style="29" customWidth="1"/>
    <col min="13372" max="13372" width="15.85546875" style="29" customWidth="1"/>
    <col min="13373" max="13373" width="26.7109375" style="29" customWidth="1"/>
    <col min="13374" max="13374" width="16.5703125" style="29" customWidth="1"/>
    <col min="13375" max="13568" width="11.42578125" style="29"/>
    <col min="13569" max="13569" width="2.7109375" style="29" customWidth="1"/>
    <col min="13570" max="13570" width="13" style="29" customWidth="1"/>
    <col min="13571" max="13571" width="8.140625" style="29" customWidth="1"/>
    <col min="13572" max="13572" width="23.85546875" style="29" customWidth="1"/>
    <col min="13573" max="13573" width="20.85546875" style="29" customWidth="1"/>
    <col min="13574" max="13574" width="24.5703125" style="29" customWidth="1"/>
    <col min="13575" max="13575" width="23.28515625" style="29" customWidth="1"/>
    <col min="13576" max="13576" width="22" style="29" customWidth="1"/>
    <col min="13577" max="13577" width="29.7109375" style="29" customWidth="1"/>
    <col min="13578" max="13578" width="16.85546875" style="29" customWidth="1"/>
    <col min="13579" max="13579" width="22.85546875" style="29" customWidth="1"/>
    <col min="13580" max="13580" width="20.5703125" style="29" customWidth="1"/>
    <col min="13581" max="13581" width="19.28515625" style="29" customWidth="1"/>
    <col min="13582" max="13582" width="23.85546875" style="29" customWidth="1"/>
    <col min="13583" max="13583" width="22.42578125" style="29" customWidth="1"/>
    <col min="13584" max="13584" width="26.5703125" style="29" customWidth="1"/>
    <col min="13585" max="13585" width="25" style="29" customWidth="1"/>
    <col min="13586" max="13586" width="26.42578125" style="29" customWidth="1"/>
    <col min="13587" max="13587" width="23.85546875" style="29" customWidth="1"/>
    <col min="13588" max="13588" width="30" style="29" customWidth="1"/>
    <col min="13589" max="13589" width="28.5703125" style="29" customWidth="1"/>
    <col min="13590" max="13590" width="20.5703125" style="29" customWidth="1"/>
    <col min="13591" max="13591" width="19.140625" style="29" customWidth="1"/>
    <col min="13592" max="13592" width="15.28515625" style="29" customWidth="1"/>
    <col min="13593" max="13593" width="16.28515625" style="29" customWidth="1"/>
    <col min="13594" max="13594" width="19.85546875" style="29" customWidth="1"/>
    <col min="13595" max="13595" width="24.5703125" style="29" customWidth="1"/>
    <col min="13596" max="13596" width="19.5703125" style="29" customWidth="1"/>
    <col min="13597" max="13597" width="18.28515625" style="29" customWidth="1"/>
    <col min="13598" max="13598" width="23" style="29" customWidth="1"/>
    <col min="13599" max="13599" width="26" style="29" customWidth="1"/>
    <col min="13600" max="13600" width="25.7109375" style="29" customWidth="1"/>
    <col min="13601" max="13603" width="12.140625" style="29" customWidth="1"/>
    <col min="13604" max="13604" width="18.140625" style="29" customWidth="1"/>
    <col min="13605" max="13605" width="12.140625" style="29" customWidth="1"/>
    <col min="13606" max="13606" width="22" style="29" customWidth="1"/>
    <col min="13607" max="13607" width="15.85546875" style="29" customWidth="1"/>
    <col min="13608" max="13608" width="26.7109375" style="29" customWidth="1"/>
    <col min="13609" max="13609" width="16.5703125" style="29" customWidth="1"/>
    <col min="13610" max="13610" width="12.140625" style="29" customWidth="1"/>
    <col min="13611" max="13611" width="19.140625" style="29" customWidth="1"/>
    <col min="13612" max="13612" width="29.85546875" style="29" customWidth="1"/>
    <col min="13613" max="13613" width="19.7109375" style="29" customWidth="1"/>
    <col min="13614" max="13614" width="12.140625" style="29" customWidth="1"/>
    <col min="13615" max="13615" width="21.85546875" style="29" customWidth="1"/>
    <col min="13616" max="13616" width="32.5703125" style="29" customWidth="1"/>
    <col min="13617" max="13617" width="22.42578125" style="29" customWidth="1"/>
    <col min="13618" max="13618" width="12.140625" style="29" customWidth="1"/>
    <col min="13619" max="13619" width="26.5703125" style="29" customWidth="1"/>
    <col min="13620" max="13620" width="21.7109375" style="29" customWidth="1"/>
    <col min="13621" max="13621" width="32.42578125" style="29" customWidth="1"/>
    <col min="13622" max="13622" width="22.28515625" style="29" customWidth="1"/>
    <col min="13623" max="13623" width="12.140625" style="29" customWidth="1"/>
    <col min="13624" max="13624" width="30.140625" style="29" customWidth="1"/>
    <col min="13625" max="13625" width="25.28515625" style="29" customWidth="1"/>
    <col min="13626" max="13626" width="36" style="29" customWidth="1"/>
    <col min="13627" max="13627" width="25.85546875" style="29" customWidth="1"/>
    <col min="13628" max="13628" width="15.85546875" style="29" customWidth="1"/>
    <col min="13629" max="13629" width="26.7109375" style="29" customWidth="1"/>
    <col min="13630" max="13630" width="16.5703125" style="29" customWidth="1"/>
    <col min="13631" max="13824" width="11.42578125" style="29"/>
    <col min="13825" max="13825" width="2.7109375" style="29" customWidth="1"/>
    <col min="13826" max="13826" width="13" style="29" customWidth="1"/>
    <col min="13827" max="13827" width="8.140625" style="29" customWidth="1"/>
    <col min="13828" max="13828" width="23.85546875" style="29" customWidth="1"/>
    <col min="13829" max="13829" width="20.85546875" style="29" customWidth="1"/>
    <col min="13830" max="13830" width="24.5703125" style="29" customWidth="1"/>
    <col min="13831" max="13831" width="23.28515625" style="29" customWidth="1"/>
    <col min="13832" max="13832" width="22" style="29" customWidth="1"/>
    <col min="13833" max="13833" width="29.7109375" style="29" customWidth="1"/>
    <col min="13834" max="13834" width="16.85546875" style="29" customWidth="1"/>
    <col min="13835" max="13835" width="22.85546875" style="29" customWidth="1"/>
    <col min="13836" max="13836" width="20.5703125" style="29" customWidth="1"/>
    <col min="13837" max="13837" width="19.28515625" style="29" customWidth="1"/>
    <col min="13838" max="13838" width="23.85546875" style="29" customWidth="1"/>
    <col min="13839" max="13839" width="22.42578125" style="29" customWidth="1"/>
    <col min="13840" max="13840" width="26.5703125" style="29" customWidth="1"/>
    <col min="13841" max="13841" width="25" style="29" customWidth="1"/>
    <col min="13842" max="13842" width="26.42578125" style="29" customWidth="1"/>
    <col min="13843" max="13843" width="23.85546875" style="29" customWidth="1"/>
    <col min="13844" max="13844" width="30" style="29" customWidth="1"/>
    <col min="13845" max="13845" width="28.5703125" style="29" customWidth="1"/>
    <col min="13846" max="13846" width="20.5703125" style="29" customWidth="1"/>
    <col min="13847" max="13847" width="19.140625" style="29" customWidth="1"/>
    <col min="13848" max="13848" width="15.28515625" style="29" customWidth="1"/>
    <col min="13849" max="13849" width="16.28515625" style="29" customWidth="1"/>
    <col min="13850" max="13850" width="19.85546875" style="29" customWidth="1"/>
    <col min="13851" max="13851" width="24.5703125" style="29" customWidth="1"/>
    <col min="13852" max="13852" width="19.5703125" style="29" customWidth="1"/>
    <col min="13853" max="13853" width="18.28515625" style="29" customWidth="1"/>
    <col min="13854" max="13854" width="23" style="29" customWidth="1"/>
    <col min="13855" max="13855" width="26" style="29" customWidth="1"/>
    <col min="13856" max="13856" width="25.7109375" style="29" customWidth="1"/>
    <col min="13857" max="13859" width="12.140625" style="29" customWidth="1"/>
    <col min="13860" max="13860" width="18.140625" style="29" customWidth="1"/>
    <col min="13861" max="13861" width="12.140625" style="29" customWidth="1"/>
    <col min="13862" max="13862" width="22" style="29" customWidth="1"/>
    <col min="13863" max="13863" width="15.85546875" style="29" customWidth="1"/>
    <col min="13864" max="13864" width="26.7109375" style="29" customWidth="1"/>
    <col min="13865" max="13865" width="16.5703125" style="29" customWidth="1"/>
    <col min="13866" max="13866" width="12.140625" style="29" customWidth="1"/>
    <col min="13867" max="13867" width="19.140625" style="29" customWidth="1"/>
    <col min="13868" max="13868" width="29.85546875" style="29" customWidth="1"/>
    <col min="13869" max="13869" width="19.7109375" style="29" customWidth="1"/>
    <col min="13870" max="13870" width="12.140625" style="29" customWidth="1"/>
    <col min="13871" max="13871" width="21.85546875" style="29" customWidth="1"/>
    <col min="13872" max="13872" width="32.5703125" style="29" customWidth="1"/>
    <col min="13873" max="13873" width="22.42578125" style="29" customWidth="1"/>
    <col min="13874" max="13874" width="12.140625" style="29" customWidth="1"/>
    <col min="13875" max="13875" width="26.5703125" style="29" customWidth="1"/>
    <col min="13876" max="13876" width="21.7109375" style="29" customWidth="1"/>
    <col min="13877" max="13877" width="32.42578125" style="29" customWidth="1"/>
    <col min="13878" max="13878" width="22.28515625" style="29" customWidth="1"/>
    <col min="13879" max="13879" width="12.140625" style="29" customWidth="1"/>
    <col min="13880" max="13880" width="30.140625" style="29" customWidth="1"/>
    <col min="13881" max="13881" width="25.28515625" style="29" customWidth="1"/>
    <col min="13882" max="13882" width="36" style="29" customWidth="1"/>
    <col min="13883" max="13883" width="25.85546875" style="29" customWidth="1"/>
    <col min="13884" max="13884" width="15.85546875" style="29" customWidth="1"/>
    <col min="13885" max="13885" width="26.7109375" style="29" customWidth="1"/>
    <col min="13886" max="13886" width="16.5703125" style="29" customWidth="1"/>
    <col min="13887" max="14080" width="11.42578125" style="29"/>
    <col min="14081" max="14081" width="2.7109375" style="29" customWidth="1"/>
    <col min="14082" max="14082" width="13" style="29" customWidth="1"/>
    <col min="14083" max="14083" width="8.140625" style="29" customWidth="1"/>
    <col min="14084" max="14084" width="23.85546875" style="29" customWidth="1"/>
    <col min="14085" max="14085" width="20.85546875" style="29" customWidth="1"/>
    <col min="14086" max="14086" width="24.5703125" style="29" customWidth="1"/>
    <col min="14087" max="14087" width="23.28515625" style="29" customWidth="1"/>
    <col min="14088" max="14088" width="22" style="29" customWidth="1"/>
    <col min="14089" max="14089" width="29.7109375" style="29" customWidth="1"/>
    <col min="14090" max="14090" width="16.85546875" style="29" customWidth="1"/>
    <col min="14091" max="14091" width="22.85546875" style="29" customWidth="1"/>
    <col min="14092" max="14092" width="20.5703125" style="29" customWidth="1"/>
    <col min="14093" max="14093" width="19.28515625" style="29" customWidth="1"/>
    <col min="14094" max="14094" width="23.85546875" style="29" customWidth="1"/>
    <col min="14095" max="14095" width="22.42578125" style="29" customWidth="1"/>
    <col min="14096" max="14096" width="26.5703125" style="29" customWidth="1"/>
    <col min="14097" max="14097" width="25" style="29" customWidth="1"/>
    <col min="14098" max="14098" width="26.42578125" style="29" customWidth="1"/>
    <col min="14099" max="14099" width="23.85546875" style="29" customWidth="1"/>
    <col min="14100" max="14100" width="30" style="29" customWidth="1"/>
    <col min="14101" max="14101" width="28.5703125" style="29" customWidth="1"/>
    <col min="14102" max="14102" width="20.5703125" style="29" customWidth="1"/>
    <col min="14103" max="14103" width="19.140625" style="29" customWidth="1"/>
    <col min="14104" max="14104" width="15.28515625" style="29" customWidth="1"/>
    <col min="14105" max="14105" width="16.28515625" style="29" customWidth="1"/>
    <col min="14106" max="14106" width="19.85546875" style="29" customWidth="1"/>
    <col min="14107" max="14107" width="24.5703125" style="29" customWidth="1"/>
    <col min="14108" max="14108" width="19.5703125" style="29" customWidth="1"/>
    <col min="14109" max="14109" width="18.28515625" style="29" customWidth="1"/>
    <col min="14110" max="14110" width="23" style="29" customWidth="1"/>
    <col min="14111" max="14111" width="26" style="29" customWidth="1"/>
    <col min="14112" max="14112" width="25.7109375" style="29" customWidth="1"/>
    <col min="14113" max="14115" width="12.140625" style="29" customWidth="1"/>
    <col min="14116" max="14116" width="18.140625" style="29" customWidth="1"/>
    <col min="14117" max="14117" width="12.140625" style="29" customWidth="1"/>
    <col min="14118" max="14118" width="22" style="29" customWidth="1"/>
    <col min="14119" max="14119" width="15.85546875" style="29" customWidth="1"/>
    <col min="14120" max="14120" width="26.7109375" style="29" customWidth="1"/>
    <col min="14121" max="14121" width="16.5703125" style="29" customWidth="1"/>
    <col min="14122" max="14122" width="12.140625" style="29" customWidth="1"/>
    <col min="14123" max="14123" width="19.140625" style="29" customWidth="1"/>
    <col min="14124" max="14124" width="29.85546875" style="29" customWidth="1"/>
    <col min="14125" max="14125" width="19.7109375" style="29" customWidth="1"/>
    <col min="14126" max="14126" width="12.140625" style="29" customWidth="1"/>
    <col min="14127" max="14127" width="21.85546875" style="29" customWidth="1"/>
    <col min="14128" max="14128" width="32.5703125" style="29" customWidth="1"/>
    <col min="14129" max="14129" width="22.42578125" style="29" customWidth="1"/>
    <col min="14130" max="14130" width="12.140625" style="29" customWidth="1"/>
    <col min="14131" max="14131" width="26.5703125" style="29" customWidth="1"/>
    <col min="14132" max="14132" width="21.7109375" style="29" customWidth="1"/>
    <col min="14133" max="14133" width="32.42578125" style="29" customWidth="1"/>
    <col min="14134" max="14134" width="22.28515625" style="29" customWidth="1"/>
    <col min="14135" max="14135" width="12.140625" style="29" customWidth="1"/>
    <col min="14136" max="14136" width="30.140625" style="29" customWidth="1"/>
    <col min="14137" max="14137" width="25.28515625" style="29" customWidth="1"/>
    <col min="14138" max="14138" width="36" style="29" customWidth="1"/>
    <col min="14139" max="14139" width="25.85546875" style="29" customWidth="1"/>
    <col min="14140" max="14140" width="15.85546875" style="29" customWidth="1"/>
    <col min="14141" max="14141" width="26.7109375" style="29" customWidth="1"/>
    <col min="14142" max="14142" width="16.5703125" style="29" customWidth="1"/>
    <col min="14143" max="14336" width="11.42578125" style="29"/>
    <col min="14337" max="14337" width="2.7109375" style="29" customWidth="1"/>
    <col min="14338" max="14338" width="13" style="29" customWidth="1"/>
    <col min="14339" max="14339" width="8.140625" style="29" customWidth="1"/>
    <col min="14340" max="14340" width="23.85546875" style="29" customWidth="1"/>
    <col min="14341" max="14341" width="20.85546875" style="29" customWidth="1"/>
    <col min="14342" max="14342" width="24.5703125" style="29" customWidth="1"/>
    <col min="14343" max="14343" width="23.28515625" style="29" customWidth="1"/>
    <col min="14344" max="14344" width="22" style="29" customWidth="1"/>
    <col min="14345" max="14345" width="29.7109375" style="29" customWidth="1"/>
    <col min="14346" max="14346" width="16.85546875" style="29" customWidth="1"/>
    <col min="14347" max="14347" width="22.85546875" style="29" customWidth="1"/>
    <col min="14348" max="14348" width="20.5703125" style="29" customWidth="1"/>
    <col min="14349" max="14349" width="19.28515625" style="29" customWidth="1"/>
    <col min="14350" max="14350" width="23.85546875" style="29" customWidth="1"/>
    <col min="14351" max="14351" width="22.42578125" style="29" customWidth="1"/>
    <col min="14352" max="14352" width="26.5703125" style="29" customWidth="1"/>
    <col min="14353" max="14353" width="25" style="29" customWidth="1"/>
    <col min="14354" max="14354" width="26.42578125" style="29" customWidth="1"/>
    <col min="14355" max="14355" width="23.85546875" style="29" customWidth="1"/>
    <col min="14356" max="14356" width="30" style="29" customWidth="1"/>
    <col min="14357" max="14357" width="28.5703125" style="29" customWidth="1"/>
    <col min="14358" max="14358" width="20.5703125" style="29" customWidth="1"/>
    <col min="14359" max="14359" width="19.140625" style="29" customWidth="1"/>
    <col min="14360" max="14360" width="15.28515625" style="29" customWidth="1"/>
    <col min="14361" max="14361" width="16.28515625" style="29" customWidth="1"/>
    <col min="14362" max="14362" width="19.85546875" style="29" customWidth="1"/>
    <col min="14363" max="14363" width="24.5703125" style="29" customWidth="1"/>
    <col min="14364" max="14364" width="19.5703125" style="29" customWidth="1"/>
    <col min="14365" max="14365" width="18.28515625" style="29" customWidth="1"/>
    <col min="14366" max="14366" width="23" style="29" customWidth="1"/>
    <col min="14367" max="14367" width="26" style="29" customWidth="1"/>
    <col min="14368" max="14368" width="25.7109375" style="29" customWidth="1"/>
    <col min="14369" max="14371" width="12.140625" style="29" customWidth="1"/>
    <col min="14372" max="14372" width="18.140625" style="29" customWidth="1"/>
    <col min="14373" max="14373" width="12.140625" style="29" customWidth="1"/>
    <col min="14374" max="14374" width="22" style="29" customWidth="1"/>
    <col min="14375" max="14375" width="15.85546875" style="29" customWidth="1"/>
    <col min="14376" max="14376" width="26.7109375" style="29" customWidth="1"/>
    <col min="14377" max="14377" width="16.5703125" style="29" customWidth="1"/>
    <col min="14378" max="14378" width="12.140625" style="29" customWidth="1"/>
    <col min="14379" max="14379" width="19.140625" style="29" customWidth="1"/>
    <col min="14380" max="14380" width="29.85546875" style="29" customWidth="1"/>
    <col min="14381" max="14381" width="19.7109375" style="29" customWidth="1"/>
    <col min="14382" max="14382" width="12.140625" style="29" customWidth="1"/>
    <col min="14383" max="14383" width="21.85546875" style="29" customWidth="1"/>
    <col min="14384" max="14384" width="32.5703125" style="29" customWidth="1"/>
    <col min="14385" max="14385" width="22.42578125" style="29" customWidth="1"/>
    <col min="14386" max="14386" width="12.140625" style="29" customWidth="1"/>
    <col min="14387" max="14387" width="26.5703125" style="29" customWidth="1"/>
    <col min="14388" max="14388" width="21.7109375" style="29" customWidth="1"/>
    <col min="14389" max="14389" width="32.42578125" style="29" customWidth="1"/>
    <col min="14390" max="14390" width="22.28515625" style="29" customWidth="1"/>
    <col min="14391" max="14391" width="12.140625" style="29" customWidth="1"/>
    <col min="14392" max="14392" width="30.140625" style="29" customWidth="1"/>
    <col min="14393" max="14393" width="25.28515625" style="29" customWidth="1"/>
    <col min="14394" max="14394" width="36" style="29" customWidth="1"/>
    <col min="14395" max="14395" width="25.85546875" style="29" customWidth="1"/>
    <col min="14396" max="14396" width="15.85546875" style="29" customWidth="1"/>
    <col min="14397" max="14397" width="26.7109375" style="29" customWidth="1"/>
    <col min="14398" max="14398" width="16.5703125" style="29" customWidth="1"/>
    <col min="14399" max="14592" width="11.42578125" style="29"/>
    <col min="14593" max="14593" width="2.7109375" style="29" customWidth="1"/>
    <col min="14594" max="14594" width="13" style="29" customWidth="1"/>
    <col min="14595" max="14595" width="8.140625" style="29" customWidth="1"/>
    <col min="14596" max="14596" width="23.85546875" style="29" customWidth="1"/>
    <col min="14597" max="14597" width="20.85546875" style="29" customWidth="1"/>
    <col min="14598" max="14598" width="24.5703125" style="29" customWidth="1"/>
    <col min="14599" max="14599" width="23.28515625" style="29" customWidth="1"/>
    <col min="14600" max="14600" width="22" style="29" customWidth="1"/>
    <col min="14601" max="14601" width="29.7109375" style="29" customWidth="1"/>
    <col min="14602" max="14602" width="16.85546875" style="29" customWidth="1"/>
    <col min="14603" max="14603" width="22.85546875" style="29" customWidth="1"/>
    <col min="14604" max="14604" width="20.5703125" style="29" customWidth="1"/>
    <col min="14605" max="14605" width="19.28515625" style="29" customWidth="1"/>
    <col min="14606" max="14606" width="23.85546875" style="29" customWidth="1"/>
    <col min="14607" max="14607" width="22.42578125" style="29" customWidth="1"/>
    <col min="14608" max="14608" width="26.5703125" style="29" customWidth="1"/>
    <col min="14609" max="14609" width="25" style="29" customWidth="1"/>
    <col min="14610" max="14610" width="26.42578125" style="29" customWidth="1"/>
    <col min="14611" max="14611" width="23.85546875" style="29" customWidth="1"/>
    <col min="14612" max="14612" width="30" style="29" customWidth="1"/>
    <col min="14613" max="14613" width="28.5703125" style="29" customWidth="1"/>
    <col min="14614" max="14614" width="20.5703125" style="29" customWidth="1"/>
    <col min="14615" max="14615" width="19.140625" style="29" customWidth="1"/>
    <col min="14616" max="14616" width="15.28515625" style="29" customWidth="1"/>
    <col min="14617" max="14617" width="16.28515625" style="29" customWidth="1"/>
    <col min="14618" max="14618" width="19.85546875" style="29" customWidth="1"/>
    <col min="14619" max="14619" width="24.5703125" style="29" customWidth="1"/>
    <col min="14620" max="14620" width="19.5703125" style="29" customWidth="1"/>
    <col min="14621" max="14621" width="18.28515625" style="29" customWidth="1"/>
    <col min="14622" max="14622" width="23" style="29" customWidth="1"/>
    <col min="14623" max="14623" width="26" style="29" customWidth="1"/>
    <col min="14624" max="14624" width="25.7109375" style="29" customWidth="1"/>
    <col min="14625" max="14627" width="12.140625" style="29" customWidth="1"/>
    <col min="14628" max="14628" width="18.140625" style="29" customWidth="1"/>
    <col min="14629" max="14629" width="12.140625" style="29" customWidth="1"/>
    <col min="14630" max="14630" width="22" style="29" customWidth="1"/>
    <col min="14631" max="14631" width="15.85546875" style="29" customWidth="1"/>
    <col min="14632" max="14632" width="26.7109375" style="29" customWidth="1"/>
    <col min="14633" max="14633" width="16.5703125" style="29" customWidth="1"/>
    <col min="14634" max="14634" width="12.140625" style="29" customWidth="1"/>
    <col min="14635" max="14635" width="19.140625" style="29" customWidth="1"/>
    <col min="14636" max="14636" width="29.85546875" style="29" customWidth="1"/>
    <col min="14637" max="14637" width="19.7109375" style="29" customWidth="1"/>
    <col min="14638" max="14638" width="12.140625" style="29" customWidth="1"/>
    <col min="14639" max="14639" width="21.85546875" style="29" customWidth="1"/>
    <col min="14640" max="14640" width="32.5703125" style="29" customWidth="1"/>
    <col min="14641" max="14641" width="22.42578125" style="29" customWidth="1"/>
    <col min="14642" max="14642" width="12.140625" style="29" customWidth="1"/>
    <col min="14643" max="14643" width="26.5703125" style="29" customWidth="1"/>
    <col min="14644" max="14644" width="21.7109375" style="29" customWidth="1"/>
    <col min="14645" max="14645" width="32.42578125" style="29" customWidth="1"/>
    <col min="14646" max="14646" width="22.28515625" style="29" customWidth="1"/>
    <col min="14647" max="14647" width="12.140625" style="29" customWidth="1"/>
    <col min="14648" max="14648" width="30.140625" style="29" customWidth="1"/>
    <col min="14649" max="14649" width="25.28515625" style="29" customWidth="1"/>
    <col min="14650" max="14650" width="36" style="29" customWidth="1"/>
    <col min="14651" max="14651" width="25.85546875" style="29" customWidth="1"/>
    <col min="14652" max="14652" width="15.85546875" style="29" customWidth="1"/>
    <col min="14653" max="14653" width="26.7109375" style="29" customWidth="1"/>
    <col min="14654" max="14654" width="16.5703125" style="29" customWidth="1"/>
    <col min="14655" max="14848" width="11.42578125" style="29"/>
    <col min="14849" max="14849" width="2.7109375" style="29" customWidth="1"/>
    <col min="14850" max="14850" width="13" style="29" customWidth="1"/>
    <col min="14851" max="14851" width="8.140625" style="29" customWidth="1"/>
    <col min="14852" max="14852" width="23.85546875" style="29" customWidth="1"/>
    <col min="14853" max="14853" width="20.85546875" style="29" customWidth="1"/>
    <col min="14854" max="14854" width="24.5703125" style="29" customWidth="1"/>
    <col min="14855" max="14855" width="23.28515625" style="29" customWidth="1"/>
    <col min="14856" max="14856" width="22" style="29" customWidth="1"/>
    <col min="14857" max="14857" width="29.7109375" style="29" customWidth="1"/>
    <col min="14858" max="14858" width="16.85546875" style="29" customWidth="1"/>
    <col min="14859" max="14859" width="22.85546875" style="29" customWidth="1"/>
    <col min="14860" max="14860" width="20.5703125" style="29" customWidth="1"/>
    <col min="14861" max="14861" width="19.28515625" style="29" customWidth="1"/>
    <col min="14862" max="14862" width="23.85546875" style="29" customWidth="1"/>
    <col min="14863" max="14863" width="22.42578125" style="29" customWidth="1"/>
    <col min="14864" max="14864" width="26.5703125" style="29" customWidth="1"/>
    <col min="14865" max="14865" width="25" style="29" customWidth="1"/>
    <col min="14866" max="14866" width="26.42578125" style="29" customWidth="1"/>
    <col min="14867" max="14867" width="23.85546875" style="29" customWidth="1"/>
    <col min="14868" max="14868" width="30" style="29" customWidth="1"/>
    <col min="14869" max="14869" width="28.5703125" style="29" customWidth="1"/>
    <col min="14870" max="14870" width="20.5703125" style="29" customWidth="1"/>
    <col min="14871" max="14871" width="19.140625" style="29" customWidth="1"/>
    <col min="14872" max="14872" width="15.28515625" style="29" customWidth="1"/>
    <col min="14873" max="14873" width="16.28515625" style="29" customWidth="1"/>
    <col min="14874" max="14874" width="19.85546875" style="29" customWidth="1"/>
    <col min="14875" max="14875" width="24.5703125" style="29" customWidth="1"/>
    <col min="14876" max="14876" width="19.5703125" style="29" customWidth="1"/>
    <col min="14877" max="14877" width="18.28515625" style="29" customWidth="1"/>
    <col min="14878" max="14878" width="23" style="29" customWidth="1"/>
    <col min="14879" max="14879" width="26" style="29" customWidth="1"/>
    <col min="14880" max="14880" width="25.7109375" style="29" customWidth="1"/>
    <col min="14881" max="14883" width="12.140625" style="29" customWidth="1"/>
    <col min="14884" max="14884" width="18.140625" style="29" customWidth="1"/>
    <col min="14885" max="14885" width="12.140625" style="29" customWidth="1"/>
    <col min="14886" max="14886" width="22" style="29" customWidth="1"/>
    <col min="14887" max="14887" width="15.85546875" style="29" customWidth="1"/>
    <col min="14888" max="14888" width="26.7109375" style="29" customWidth="1"/>
    <col min="14889" max="14889" width="16.5703125" style="29" customWidth="1"/>
    <col min="14890" max="14890" width="12.140625" style="29" customWidth="1"/>
    <col min="14891" max="14891" width="19.140625" style="29" customWidth="1"/>
    <col min="14892" max="14892" width="29.85546875" style="29" customWidth="1"/>
    <col min="14893" max="14893" width="19.7109375" style="29" customWidth="1"/>
    <col min="14894" max="14894" width="12.140625" style="29" customWidth="1"/>
    <col min="14895" max="14895" width="21.85546875" style="29" customWidth="1"/>
    <col min="14896" max="14896" width="32.5703125" style="29" customWidth="1"/>
    <col min="14897" max="14897" width="22.42578125" style="29" customWidth="1"/>
    <col min="14898" max="14898" width="12.140625" style="29" customWidth="1"/>
    <col min="14899" max="14899" width="26.5703125" style="29" customWidth="1"/>
    <col min="14900" max="14900" width="21.7109375" style="29" customWidth="1"/>
    <col min="14901" max="14901" width="32.42578125" style="29" customWidth="1"/>
    <col min="14902" max="14902" width="22.28515625" style="29" customWidth="1"/>
    <col min="14903" max="14903" width="12.140625" style="29" customWidth="1"/>
    <col min="14904" max="14904" width="30.140625" style="29" customWidth="1"/>
    <col min="14905" max="14905" width="25.28515625" style="29" customWidth="1"/>
    <col min="14906" max="14906" width="36" style="29" customWidth="1"/>
    <col min="14907" max="14907" width="25.85546875" style="29" customWidth="1"/>
    <col min="14908" max="14908" width="15.85546875" style="29" customWidth="1"/>
    <col min="14909" max="14909" width="26.7109375" style="29" customWidth="1"/>
    <col min="14910" max="14910" width="16.5703125" style="29" customWidth="1"/>
    <col min="14911" max="15104" width="11.42578125" style="29"/>
    <col min="15105" max="15105" width="2.7109375" style="29" customWidth="1"/>
    <col min="15106" max="15106" width="13" style="29" customWidth="1"/>
    <col min="15107" max="15107" width="8.140625" style="29" customWidth="1"/>
    <col min="15108" max="15108" width="23.85546875" style="29" customWidth="1"/>
    <col min="15109" max="15109" width="20.85546875" style="29" customWidth="1"/>
    <col min="15110" max="15110" width="24.5703125" style="29" customWidth="1"/>
    <col min="15111" max="15111" width="23.28515625" style="29" customWidth="1"/>
    <col min="15112" max="15112" width="22" style="29" customWidth="1"/>
    <col min="15113" max="15113" width="29.7109375" style="29" customWidth="1"/>
    <col min="15114" max="15114" width="16.85546875" style="29" customWidth="1"/>
    <col min="15115" max="15115" width="22.85546875" style="29" customWidth="1"/>
    <col min="15116" max="15116" width="20.5703125" style="29" customWidth="1"/>
    <col min="15117" max="15117" width="19.28515625" style="29" customWidth="1"/>
    <col min="15118" max="15118" width="23.85546875" style="29" customWidth="1"/>
    <col min="15119" max="15119" width="22.42578125" style="29" customWidth="1"/>
    <col min="15120" max="15120" width="26.5703125" style="29" customWidth="1"/>
    <col min="15121" max="15121" width="25" style="29" customWidth="1"/>
    <col min="15122" max="15122" width="26.42578125" style="29" customWidth="1"/>
    <col min="15123" max="15123" width="23.85546875" style="29" customWidth="1"/>
    <col min="15124" max="15124" width="30" style="29" customWidth="1"/>
    <col min="15125" max="15125" width="28.5703125" style="29" customWidth="1"/>
    <col min="15126" max="15126" width="20.5703125" style="29" customWidth="1"/>
    <col min="15127" max="15127" width="19.140625" style="29" customWidth="1"/>
    <col min="15128" max="15128" width="15.28515625" style="29" customWidth="1"/>
    <col min="15129" max="15129" width="16.28515625" style="29" customWidth="1"/>
    <col min="15130" max="15130" width="19.85546875" style="29" customWidth="1"/>
    <col min="15131" max="15131" width="24.5703125" style="29" customWidth="1"/>
    <col min="15132" max="15132" width="19.5703125" style="29" customWidth="1"/>
    <col min="15133" max="15133" width="18.28515625" style="29" customWidth="1"/>
    <col min="15134" max="15134" width="23" style="29" customWidth="1"/>
    <col min="15135" max="15135" width="26" style="29" customWidth="1"/>
    <col min="15136" max="15136" width="25.7109375" style="29" customWidth="1"/>
    <col min="15137" max="15139" width="12.140625" style="29" customWidth="1"/>
    <col min="15140" max="15140" width="18.140625" style="29" customWidth="1"/>
    <col min="15141" max="15141" width="12.140625" style="29" customWidth="1"/>
    <col min="15142" max="15142" width="22" style="29" customWidth="1"/>
    <col min="15143" max="15143" width="15.85546875" style="29" customWidth="1"/>
    <col min="15144" max="15144" width="26.7109375" style="29" customWidth="1"/>
    <col min="15145" max="15145" width="16.5703125" style="29" customWidth="1"/>
    <col min="15146" max="15146" width="12.140625" style="29" customWidth="1"/>
    <col min="15147" max="15147" width="19.140625" style="29" customWidth="1"/>
    <col min="15148" max="15148" width="29.85546875" style="29" customWidth="1"/>
    <col min="15149" max="15149" width="19.7109375" style="29" customWidth="1"/>
    <col min="15150" max="15150" width="12.140625" style="29" customWidth="1"/>
    <col min="15151" max="15151" width="21.85546875" style="29" customWidth="1"/>
    <col min="15152" max="15152" width="32.5703125" style="29" customWidth="1"/>
    <col min="15153" max="15153" width="22.42578125" style="29" customWidth="1"/>
    <col min="15154" max="15154" width="12.140625" style="29" customWidth="1"/>
    <col min="15155" max="15155" width="26.5703125" style="29" customWidth="1"/>
    <col min="15156" max="15156" width="21.7109375" style="29" customWidth="1"/>
    <col min="15157" max="15157" width="32.42578125" style="29" customWidth="1"/>
    <col min="15158" max="15158" width="22.28515625" style="29" customWidth="1"/>
    <col min="15159" max="15159" width="12.140625" style="29" customWidth="1"/>
    <col min="15160" max="15160" width="30.140625" style="29" customWidth="1"/>
    <col min="15161" max="15161" width="25.28515625" style="29" customWidth="1"/>
    <col min="15162" max="15162" width="36" style="29" customWidth="1"/>
    <col min="15163" max="15163" width="25.85546875" style="29" customWidth="1"/>
    <col min="15164" max="15164" width="15.85546875" style="29" customWidth="1"/>
    <col min="15165" max="15165" width="26.7109375" style="29" customWidth="1"/>
    <col min="15166" max="15166" width="16.5703125" style="29" customWidth="1"/>
    <col min="15167" max="15360" width="11.42578125" style="29"/>
    <col min="15361" max="15361" width="2.7109375" style="29" customWidth="1"/>
    <col min="15362" max="15362" width="13" style="29" customWidth="1"/>
    <col min="15363" max="15363" width="8.140625" style="29" customWidth="1"/>
    <col min="15364" max="15364" width="23.85546875" style="29" customWidth="1"/>
    <col min="15365" max="15365" width="20.85546875" style="29" customWidth="1"/>
    <col min="15366" max="15366" width="24.5703125" style="29" customWidth="1"/>
    <col min="15367" max="15367" width="23.28515625" style="29" customWidth="1"/>
    <col min="15368" max="15368" width="22" style="29" customWidth="1"/>
    <col min="15369" max="15369" width="29.7109375" style="29" customWidth="1"/>
    <col min="15370" max="15370" width="16.85546875" style="29" customWidth="1"/>
    <col min="15371" max="15371" width="22.85546875" style="29" customWidth="1"/>
    <col min="15372" max="15372" width="20.5703125" style="29" customWidth="1"/>
    <col min="15373" max="15373" width="19.28515625" style="29" customWidth="1"/>
    <col min="15374" max="15374" width="23.85546875" style="29" customWidth="1"/>
    <col min="15375" max="15375" width="22.42578125" style="29" customWidth="1"/>
    <col min="15376" max="15376" width="26.5703125" style="29" customWidth="1"/>
    <col min="15377" max="15377" width="25" style="29" customWidth="1"/>
    <col min="15378" max="15378" width="26.42578125" style="29" customWidth="1"/>
    <col min="15379" max="15379" width="23.85546875" style="29" customWidth="1"/>
    <col min="15380" max="15380" width="30" style="29" customWidth="1"/>
    <col min="15381" max="15381" width="28.5703125" style="29" customWidth="1"/>
    <col min="15382" max="15382" width="20.5703125" style="29" customWidth="1"/>
    <col min="15383" max="15383" width="19.140625" style="29" customWidth="1"/>
    <col min="15384" max="15384" width="15.28515625" style="29" customWidth="1"/>
    <col min="15385" max="15385" width="16.28515625" style="29" customWidth="1"/>
    <col min="15386" max="15386" width="19.85546875" style="29" customWidth="1"/>
    <col min="15387" max="15387" width="24.5703125" style="29" customWidth="1"/>
    <col min="15388" max="15388" width="19.5703125" style="29" customWidth="1"/>
    <col min="15389" max="15389" width="18.28515625" style="29" customWidth="1"/>
    <col min="15390" max="15390" width="23" style="29" customWidth="1"/>
    <col min="15391" max="15391" width="26" style="29" customWidth="1"/>
    <col min="15392" max="15392" width="25.7109375" style="29" customWidth="1"/>
    <col min="15393" max="15395" width="12.140625" style="29" customWidth="1"/>
    <col min="15396" max="15396" width="18.140625" style="29" customWidth="1"/>
    <col min="15397" max="15397" width="12.140625" style="29" customWidth="1"/>
    <col min="15398" max="15398" width="22" style="29" customWidth="1"/>
    <col min="15399" max="15399" width="15.85546875" style="29" customWidth="1"/>
    <col min="15400" max="15400" width="26.7109375" style="29" customWidth="1"/>
    <col min="15401" max="15401" width="16.5703125" style="29" customWidth="1"/>
    <col min="15402" max="15402" width="12.140625" style="29" customWidth="1"/>
    <col min="15403" max="15403" width="19.140625" style="29" customWidth="1"/>
    <col min="15404" max="15404" width="29.85546875" style="29" customWidth="1"/>
    <col min="15405" max="15405" width="19.7109375" style="29" customWidth="1"/>
    <col min="15406" max="15406" width="12.140625" style="29" customWidth="1"/>
    <col min="15407" max="15407" width="21.85546875" style="29" customWidth="1"/>
    <col min="15408" max="15408" width="32.5703125" style="29" customWidth="1"/>
    <col min="15409" max="15409" width="22.42578125" style="29" customWidth="1"/>
    <col min="15410" max="15410" width="12.140625" style="29" customWidth="1"/>
    <col min="15411" max="15411" width="26.5703125" style="29" customWidth="1"/>
    <col min="15412" max="15412" width="21.7109375" style="29" customWidth="1"/>
    <col min="15413" max="15413" width="32.42578125" style="29" customWidth="1"/>
    <col min="15414" max="15414" width="22.28515625" style="29" customWidth="1"/>
    <col min="15415" max="15415" width="12.140625" style="29" customWidth="1"/>
    <col min="15416" max="15416" width="30.140625" style="29" customWidth="1"/>
    <col min="15417" max="15417" width="25.28515625" style="29" customWidth="1"/>
    <col min="15418" max="15418" width="36" style="29" customWidth="1"/>
    <col min="15419" max="15419" width="25.85546875" style="29" customWidth="1"/>
    <col min="15420" max="15420" width="15.85546875" style="29" customWidth="1"/>
    <col min="15421" max="15421" width="26.7109375" style="29" customWidth="1"/>
    <col min="15422" max="15422" width="16.5703125" style="29" customWidth="1"/>
    <col min="15423" max="15616" width="11.42578125" style="29"/>
    <col min="15617" max="15617" width="2.7109375" style="29" customWidth="1"/>
    <col min="15618" max="15618" width="13" style="29" customWidth="1"/>
    <col min="15619" max="15619" width="8.140625" style="29" customWidth="1"/>
    <col min="15620" max="15620" width="23.85546875" style="29" customWidth="1"/>
    <col min="15621" max="15621" width="20.85546875" style="29" customWidth="1"/>
    <col min="15622" max="15622" width="24.5703125" style="29" customWidth="1"/>
    <col min="15623" max="15623" width="23.28515625" style="29" customWidth="1"/>
    <col min="15624" max="15624" width="22" style="29" customWidth="1"/>
    <col min="15625" max="15625" width="29.7109375" style="29" customWidth="1"/>
    <col min="15626" max="15626" width="16.85546875" style="29" customWidth="1"/>
    <col min="15627" max="15627" width="22.85546875" style="29" customWidth="1"/>
    <col min="15628" max="15628" width="20.5703125" style="29" customWidth="1"/>
    <col min="15629" max="15629" width="19.28515625" style="29" customWidth="1"/>
    <col min="15630" max="15630" width="23.85546875" style="29" customWidth="1"/>
    <col min="15631" max="15631" width="22.42578125" style="29" customWidth="1"/>
    <col min="15632" max="15632" width="26.5703125" style="29" customWidth="1"/>
    <col min="15633" max="15633" width="25" style="29" customWidth="1"/>
    <col min="15634" max="15634" width="26.42578125" style="29" customWidth="1"/>
    <col min="15635" max="15635" width="23.85546875" style="29" customWidth="1"/>
    <col min="15636" max="15636" width="30" style="29" customWidth="1"/>
    <col min="15637" max="15637" width="28.5703125" style="29" customWidth="1"/>
    <col min="15638" max="15638" width="20.5703125" style="29" customWidth="1"/>
    <col min="15639" max="15639" width="19.140625" style="29" customWidth="1"/>
    <col min="15640" max="15640" width="15.28515625" style="29" customWidth="1"/>
    <col min="15641" max="15641" width="16.28515625" style="29" customWidth="1"/>
    <col min="15642" max="15642" width="19.85546875" style="29" customWidth="1"/>
    <col min="15643" max="15643" width="24.5703125" style="29" customWidth="1"/>
    <col min="15644" max="15644" width="19.5703125" style="29" customWidth="1"/>
    <col min="15645" max="15645" width="18.28515625" style="29" customWidth="1"/>
    <col min="15646" max="15646" width="23" style="29" customWidth="1"/>
    <col min="15647" max="15647" width="26" style="29" customWidth="1"/>
    <col min="15648" max="15648" width="25.7109375" style="29" customWidth="1"/>
    <col min="15649" max="15651" width="12.140625" style="29" customWidth="1"/>
    <col min="15652" max="15652" width="18.140625" style="29" customWidth="1"/>
    <col min="15653" max="15653" width="12.140625" style="29" customWidth="1"/>
    <col min="15654" max="15654" width="22" style="29" customWidth="1"/>
    <col min="15655" max="15655" width="15.85546875" style="29" customWidth="1"/>
    <col min="15656" max="15656" width="26.7109375" style="29" customWidth="1"/>
    <col min="15657" max="15657" width="16.5703125" style="29" customWidth="1"/>
    <col min="15658" max="15658" width="12.140625" style="29" customWidth="1"/>
    <col min="15659" max="15659" width="19.140625" style="29" customWidth="1"/>
    <col min="15660" max="15660" width="29.85546875" style="29" customWidth="1"/>
    <col min="15661" max="15661" width="19.7109375" style="29" customWidth="1"/>
    <col min="15662" max="15662" width="12.140625" style="29" customWidth="1"/>
    <col min="15663" max="15663" width="21.85546875" style="29" customWidth="1"/>
    <col min="15664" max="15664" width="32.5703125" style="29" customWidth="1"/>
    <col min="15665" max="15665" width="22.42578125" style="29" customWidth="1"/>
    <col min="15666" max="15666" width="12.140625" style="29" customWidth="1"/>
    <col min="15667" max="15667" width="26.5703125" style="29" customWidth="1"/>
    <col min="15668" max="15668" width="21.7109375" style="29" customWidth="1"/>
    <col min="15669" max="15669" width="32.42578125" style="29" customWidth="1"/>
    <col min="15670" max="15670" width="22.28515625" style="29" customWidth="1"/>
    <col min="15671" max="15671" width="12.140625" style="29" customWidth="1"/>
    <col min="15672" max="15672" width="30.140625" style="29" customWidth="1"/>
    <col min="15673" max="15673" width="25.28515625" style="29" customWidth="1"/>
    <col min="15674" max="15674" width="36" style="29" customWidth="1"/>
    <col min="15675" max="15675" width="25.85546875" style="29" customWidth="1"/>
    <col min="15676" max="15676" width="15.85546875" style="29" customWidth="1"/>
    <col min="15677" max="15677" width="26.7109375" style="29" customWidth="1"/>
    <col min="15678" max="15678" width="16.5703125" style="29" customWidth="1"/>
    <col min="15679" max="15872" width="11.42578125" style="29"/>
    <col min="15873" max="15873" width="2.7109375" style="29" customWidth="1"/>
    <col min="15874" max="15874" width="13" style="29" customWidth="1"/>
    <col min="15875" max="15875" width="8.140625" style="29" customWidth="1"/>
    <col min="15876" max="15876" width="23.85546875" style="29" customWidth="1"/>
    <col min="15877" max="15877" width="20.85546875" style="29" customWidth="1"/>
    <col min="15878" max="15878" width="24.5703125" style="29" customWidth="1"/>
    <col min="15879" max="15879" width="23.28515625" style="29" customWidth="1"/>
    <col min="15880" max="15880" width="22" style="29" customWidth="1"/>
    <col min="15881" max="15881" width="29.7109375" style="29" customWidth="1"/>
    <col min="15882" max="15882" width="16.85546875" style="29" customWidth="1"/>
    <col min="15883" max="15883" width="22.85546875" style="29" customWidth="1"/>
    <col min="15884" max="15884" width="20.5703125" style="29" customWidth="1"/>
    <col min="15885" max="15885" width="19.28515625" style="29" customWidth="1"/>
    <col min="15886" max="15886" width="23.85546875" style="29" customWidth="1"/>
    <col min="15887" max="15887" width="22.42578125" style="29" customWidth="1"/>
    <col min="15888" max="15888" width="26.5703125" style="29" customWidth="1"/>
    <col min="15889" max="15889" width="25" style="29" customWidth="1"/>
    <col min="15890" max="15890" width="26.42578125" style="29" customWidth="1"/>
    <col min="15891" max="15891" width="23.85546875" style="29" customWidth="1"/>
    <col min="15892" max="15892" width="30" style="29" customWidth="1"/>
    <col min="15893" max="15893" width="28.5703125" style="29" customWidth="1"/>
    <col min="15894" max="15894" width="20.5703125" style="29" customWidth="1"/>
    <col min="15895" max="15895" width="19.140625" style="29" customWidth="1"/>
    <col min="15896" max="15896" width="15.28515625" style="29" customWidth="1"/>
    <col min="15897" max="15897" width="16.28515625" style="29" customWidth="1"/>
    <col min="15898" max="15898" width="19.85546875" style="29" customWidth="1"/>
    <col min="15899" max="15899" width="24.5703125" style="29" customWidth="1"/>
    <col min="15900" max="15900" width="19.5703125" style="29" customWidth="1"/>
    <col min="15901" max="15901" width="18.28515625" style="29" customWidth="1"/>
    <col min="15902" max="15902" width="23" style="29" customWidth="1"/>
    <col min="15903" max="15903" width="26" style="29" customWidth="1"/>
    <col min="15904" max="15904" width="25.7109375" style="29" customWidth="1"/>
    <col min="15905" max="15907" width="12.140625" style="29" customWidth="1"/>
    <col min="15908" max="15908" width="18.140625" style="29" customWidth="1"/>
    <col min="15909" max="15909" width="12.140625" style="29" customWidth="1"/>
    <col min="15910" max="15910" width="22" style="29" customWidth="1"/>
    <col min="15911" max="15911" width="15.85546875" style="29" customWidth="1"/>
    <col min="15912" max="15912" width="26.7109375" style="29" customWidth="1"/>
    <col min="15913" max="15913" width="16.5703125" style="29" customWidth="1"/>
    <col min="15914" max="15914" width="12.140625" style="29" customWidth="1"/>
    <col min="15915" max="15915" width="19.140625" style="29" customWidth="1"/>
    <col min="15916" max="15916" width="29.85546875" style="29" customWidth="1"/>
    <col min="15917" max="15917" width="19.7109375" style="29" customWidth="1"/>
    <col min="15918" max="15918" width="12.140625" style="29" customWidth="1"/>
    <col min="15919" max="15919" width="21.85546875" style="29" customWidth="1"/>
    <col min="15920" max="15920" width="32.5703125" style="29" customWidth="1"/>
    <col min="15921" max="15921" width="22.42578125" style="29" customWidth="1"/>
    <col min="15922" max="15922" width="12.140625" style="29" customWidth="1"/>
    <col min="15923" max="15923" width="26.5703125" style="29" customWidth="1"/>
    <col min="15924" max="15924" width="21.7109375" style="29" customWidth="1"/>
    <col min="15925" max="15925" width="32.42578125" style="29" customWidth="1"/>
    <col min="15926" max="15926" width="22.28515625" style="29" customWidth="1"/>
    <col min="15927" max="15927" width="12.140625" style="29" customWidth="1"/>
    <col min="15928" max="15928" width="30.140625" style="29" customWidth="1"/>
    <col min="15929" max="15929" width="25.28515625" style="29" customWidth="1"/>
    <col min="15930" max="15930" width="36" style="29" customWidth="1"/>
    <col min="15931" max="15931" width="25.85546875" style="29" customWidth="1"/>
    <col min="15932" max="15932" width="15.85546875" style="29" customWidth="1"/>
    <col min="15933" max="15933" width="26.7109375" style="29" customWidth="1"/>
    <col min="15934" max="15934" width="16.5703125" style="29" customWidth="1"/>
    <col min="15935" max="16128" width="11.42578125" style="29"/>
    <col min="16129" max="16129" width="2.7109375" style="29" customWidth="1"/>
    <col min="16130" max="16130" width="13" style="29" customWidth="1"/>
    <col min="16131" max="16131" width="8.140625" style="29" customWidth="1"/>
    <col min="16132" max="16132" width="23.85546875" style="29" customWidth="1"/>
    <col min="16133" max="16133" width="20.85546875" style="29" customWidth="1"/>
    <col min="16134" max="16134" width="24.5703125" style="29" customWidth="1"/>
    <col min="16135" max="16135" width="23.28515625" style="29" customWidth="1"/>
    <col min="16136" max="16136" width="22" style="29" customWidth="1"/>
    <col min="16137" max="16137" width="29.7109375" style="29" customWidth="1"/>
    <col min="16138" max="16138" width="16.85546875" style="29" customWidth="1"/>
    <col min="16139" max="16139" width="22.85546875" style="29" customWidth="1"/>
    <col min="16140" max="16140" width="20.5703125" style="29" customWidth="1"/>
    <col min="16141" max="16141" width="19.28515625" style="29" customWidth="1"/>
    <col min="16142" max="16142" width="23.85546875" style="29" customWidth="1"/>
    <col min="16143" max="16143" width="22.42578125" style="29" customWidth="1"/>
    <col min="16144" max="16144" width="26.5703125" style="29" customWidth="1"/>
    <col min="16145" max="16145" width="25" style="29" customWidth="1"/>
    <col min="16146" max="16146" width="26.42578125" style="29" customWidth="1"/>
    <col min="16147" max="16147" width="23.85546875" style="29" customWidth="1"/>
    <col min="16148" max="16148" width="30" style="29" customWidth="1"/>
    <col min="16149" max="16149" width="28.5703125" style="29" customWidth="1"/>
    <col min="16150" max="16150" width="20.5703125" style="29" customWidth="1"/>
    <col min="16151" max="16151" width="19.140625" style="29" customWidth="1"/>
    <col min="16152" max="16152" width="15.28515625" style="29" customWidth="1"/>
    <col min="16153" max="16153" width="16.28515625" style="29" customWidth="1"/>
    <col min="16154" max="16154" width="19.85546875" style="29" customWidth="1"/>
    <col min="16155" max="16155" width="24.5703125" style="29" customWidth="1"/>
    <col min="16156" max="16156" width="19.5703125" style="29" customWidth="1"/>
    <col min="16157" max="16157" width="18.28515625" style="29" customWidth="1"/>
    <col min="16158" max="16158" width="23" style="29" customWidth="1"/>
    <col min="16159" max="16159" width="26" style="29" customWidth="1"/>
    <col min="16160" max="16160" width="25.7109375" style="29" customWidth="1"/>
    <col min="16161" max="16163" width="12.140625" style="29" customWidth="1"/>
    <col min="16164" max="16164" width="18.140625" style="29" customWidth="1"/>
    <col min="16165" max="16165" width="12.140625" style="29" customWidth="1"/>
    <col min="16166" max="16166" width="22" style="29" customWidth="1"/>
    <col min="16167" max="16167" width="15.85546875" style="29" customWidth="1"/>
    <col min="16168" max="16168" width="26.7109375" style="29" customWidth="1"/>
    <col min="16169" max="16169" width="16.5703125" style="29" customWidth="1"/>
    <col min="16170" max="16170" width="12.140625" style="29" customWidth="1"/>
    <col min="16171" max="16171" width="19.140625" style="29" customWidth="1"/>
    <col min="16172" max="16172" width="29.85546875" style="29" customWidth="1"/>
    <col min="16173" max="16173" width="19.7109375" style="29" customWidth="1"/>
    <col min="16174" max="16174" width="12.140625" style="29" customWidth="1"/>
    <col min="16175" max="16175" width="21.85546875" style="29" customWidth="1"/>
    <col min="16176" max="16176" width="32.5703125" style="29" customWidth="1"/>
    <col min="16177" max="16177" width="22.42578125" style="29" customWidth="1"/>
    <col min="16178" max="16178" width="12.140625" style="29" customWidth="1"/>
    <col min="16179" max="16179" width="26.5703125" style="29" customWidth="1"/>
    <col min="16180" max="16180" width="21.7109375" style="29" customWidth="1"/>
    <col min="16181" max="16181" width="32.42578125" style="29" customWidth="1"/>
    <col min="16182" max="16182" width="22.28515625" style="29" customWidth="1"/>
    <col min="16183" max="16183" width="12.140625" style="29" customWidth="1"/>
    <col min="16184" max="16184" width="30.140625" style="29" customWidth="1"/>
    <col min="16185" max="16185" width="25.28515625" style="29" customWidth="1"/>
    <col min="16186" max="16186" width="36" style="29" customWidth="1"/>
    <col min="16187" max="16187" width="25.85546875" style="29" customWidth="1"/>
    <col min="16188" max="16188" width="15.85546875" style="29" customWidth="1"/>
    <col min="16189" max="16189" width="26.7109375" style="29" customWidth="1"/>
    <col min="16190" max="16190" width="16.5703125" style="29" customWidth="1"/>
    <col min="16191" max="16384" width="11.42578125" style="29"/>
  </cols>
  <sheetData>
    <row r="1" spans="1:62" ht="38.1" customHeight="1" x14ac:dyDescent="0.2">
      <c r="B1" s="30"/>
    </row>
    <row r="2" spans="1:62" ht="38.1" customHeight="1" x14ac:dyDescent="0.2"/>
    <row r="3" spans="1:62" ht="20.100000000000001" customHeight="1" thickBot="1" x14ac:dyDescent="0.25">
      <c r="A3" s="31"/>
      <c r="B3" s="32" t="s">
        <v>166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</row>
    <row r="4" spans="1:62" ht="13.5" thickTop="1" x14ac:dyDescent="0.2">
      <c r="A4" s="45"/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</row>
    <row r="5" spans="1:62" ht="15.75" x14ac:dyDescent="0.25">
      <c r="A5" s="45"/>
      <c r="B5" s="56" t="s">
        <v>48</v>
      </c>
      <c r="C5" s="57"/>
      <c r="D5" s="57"/>
      <c r="E5" s="5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</row>
    <row r="6" spans="1:62" ht="15.75" x14ac:dyDescent="0.25">
      <c r="B6" s="35" t="e">
        <f>#REF!</f>
        <v>#REF!</v>
      </c>
      <c r="C6" s="36"/>
      <c r="D6" s="36"/>
      <c r="E6" s="36"/>
    </row>
    <row r="7" spans="1:62" x14ac:dyDescent="0.2">
      <c r="B7" s="37" t="s">
        <v>72</v>
      </c>
      <c r="C7" s="38" t="s">
        <v>73</v>
      </c>
      <c r="D7" s="38" t="s">
        <v>74</v>
      </c>
      <c r="E7" s="38" t="s">
        <v>195</v>
      </c>
      <c r="F7" s="38" t="s">
        <v>196</v>
      </c>
      <c r="G7" s="38" t="s">
        <v>197</v>
      </c>
      <c r="H7" s="38" t="s">
        <v>198</v>
      </c>
      <c r="I7" s="38" t="s">
        <v>199</v>
      </c>
      <c r="J7" s="38" t="s">
        <v>200</v>
      </c>
      <c r="K7" s="38" t="s">
        <v>201</v>
      </c>
      <c r="L7" s="38" t="s">
        <v>202</v>
      </c>
      <c r="M7" s="38" t="s">
        <v>203</v>
      </c>
      <c r="N7" s="38" t="s">
        <v>204</v>
      </c>
      <c r="O7" s="38" t="s">
        <v>205</v>
      </c>
      <c r="P7" s="38" t="s">
        <v>206</v>
      </c>
      <c r="Q7" s="38" t="s">
        <v>207</v>
      </c>
      <c r="R7" s="38" t="s">
        <v>208</v>
      </c>
      <c r="S7" s="38" t="s">
        <v>209</v>
      </c>
      <c r="T7" s="38" t="s">
        <v>210</v>
      </c>
      <c r="U7" s="38" t="s">
        <v>211</v>
      </c>
      <c r="V7" s="38" t="s">
        <v>212</v>
      </c>
      <c r="W7" s="38" t="s">
        <v>213</v>
      </c>
      <c r="X7" s="38" t="s">
        <v>214</v>
      </c>
      <c r="Y7" s="38" t="s">
        <v>215</v>
      </c>
      <c r="Z7" s="38" t="s">
        <v>216</v>
      </c>
      <c r="AA7" s="38" t="s">
        <v>217</v>
      </c>
      <c r="AB7" s="38" t="s">
        <v>218</v>
      </c>
      <c r="AC7" s="38" t="s">
        <v>219</v>
      </c>
      <c r="AD7" s="38" t="s">
        <v>220</v>
      </c>
      <c r="AE7" s="38" t="s">
        <v>221</v>
      </c>
      <c r="AF7" s="38" t="s">
        <v>222</v>
      </c>
      <c r="AG7" s="38" t="s">
        <v>223</v>
      </c>
      <c r="AH7" s="38" t="s">
        <v>224</v>
      </c>
      <c r="AI7" s="38" t="s">
        <v>225</v>
      </c>
      <c r="AJ7" s="38" t="s">
        <v>226</v>
      </c>
      <c r="AK7" s="38" t="s">
        <v>227</v>
      </c>
      <c r="AL7" s="38" t="s">
        <v>228</v>
      </c>
      <c r="AM7" s="38" t="s">
        <v>229</v>
      </c>
      <c r="AN7" s="38" t="s">
        <v>230</v>
      </c>
      <c r="AO7" s="38" t="s">
        <v>231</v>
      </c>
      <c r="AP7" s="38" t="s">
        <v>232</v>
      </c>
      <c r="AQ7" s="38" t="s">
        <v>233</v>
      </c>
      <c r="AR7" s="38" t="s">
        <v>234</v>
      </c>
      <c r="AS7" s="38" t="s">
        <v>235</v>
      </c>
      <c r="AT7" s="38" t="s">
        <v>236</v>
      </c>
      <c r="AU7" s="38" t="s">
        <v>237</v>
      </c>
      <c r="AV7" s="38" t="s">
        <v>238</v>
      </c>
      <c r="AW7" s="38" t="s">
        <v>239</v>
      </c>
      <c r="AX7" s="38" t="s">
        <v>240</v>
      </c>
      <c r="AY7" s="38" t="s">
        <v>241</v>
      </c>
      <c r="AZ7" s="38" t="s">
        <v>242</v>
      </c>
      <c r="BA7" s="38" t="s">
        <v>243</v>
      </c>
      <c r="BB7" s="38" t="s">
        <v>244</v>
      </c>
      <c r="BC7" s="38" t="s">
        <v>245</v>
      </c>
      <c r="BD7" s="38" t="s">
        <v>246</v>
      </c>
      <c r="BE7" s="38" t="s">
        <v>247</v>
      </c>
      <c r="BF7" s="38" t="s">
        <v>248</v>
      </c>
      <c r="BG7" s="38" t="s">
        <v>249</v>
      </c>
      <c r="BH7" s="38" t="s">
        <v>250</v>
      </c>
      <c r="BI7" s="38" t="s">
        <v>251</v>
      </c>
      <c r="BJ7" s="38" t="s">
        <v>252</v>
      </c>
    </row>
    <row r="8" spans="1:62" ht="15" x14ac:dyDescent="0.25">
      <c r="B8" s="39" t="s">
        <v>114</v>
      </c>
      <c r="C8" t="s">
        <v>327</v>
      </c>
      <c r="D8" t="s">
        <v>115</v>
      </c>
      <c r="E8" s="40">
        <v>100</v>
      </c>
      <c r="F8" s="40">
        <v>81.39</v>
      </c>
      <c r="G8" s="40">
        <v>34.880000000000003</v>
      </c>
      <c r="H8" s="40">
        <v>43.5</v>
      </c>
      <c r="I8" s="40">
        <v>91.48</v>
      </c>
      <c r="J8" s="40">
        <v>100</v>
      </c>
      <c r="K8" s="40">
        <v>13.41</v>
      </c>
      <c r="L8" s="40">
        <v>25.1</v>
      </c>
      <c r="M8" s="40">
        <v>0</v>
      </c>
      <c r="N8" s="40">
        <v>73.72</v>
      </c>
      <c r="O8" s="40">
        <v>0</v>
      </c>
      <c r="P8" s="40">
        <v>20.46</v>
      </c>
      <c r="Q8" s="40">
        <v>0</v>
      </c>
      <c r="R8" s="40">
        <v>42.27</v>
      </c>
      <c r="S8" s="40">
        <v>0.86</v>
      </c>
      <c r="T8" s="40">
        <v>94.62</v>
      </c>
      <c r="U8" s="40">
        <v>7.46</v>
      </c>
      <c r="V8" s="40">
        <v>0.14000000000000001</v>
      </c>
      <c r="W8" s="40">
        <v>0</v>
      </c>
      <c r="X8" s="7">
        <v>45146</v>
      </c>
      <c r="Y8" s="7">
        <v>45146</v>
      </c>
      <c r="Z8" s="7">
        <v>36745</v>
      </c>
      <c r="AA8" s="7">
        <v>8558</v>
      </c>
      <c r="AB8" s="7">
        <v>2985</v>
      </c>
      <c r="AC8" s="7">
        <v>3723</v>
      </c>
      <c r="AD8" s="7">
        <v>43.5</v>
      </c>
      <c r="AE8" s="7">
        <v>10955</v>
      </c>
      <c r="AF8" s="7">
        <v>11975</v>
      </c>
      <c r="AG8" s="7">
        <v>23835</v>
      </c>
      <c r="AH8" s="7">
        <v>45568</v>
      </c>
      <c r="AI8" s="7">
        <v>10220</v>
      </c>
      <c r="AJ8" s="7">
        <v>1370</v>
      </c>
      <c r="AK8" s="7">
        <v>43364</v>
      </c>
      <c r="AL8" s="7">
        <v>38594</v>
      </c>
      <c r="AM8" s="7">
        <v>9689</v>
      </c>
      <c r="AN8" s="7">
        <v>0</v>
      </c>
      <c r="AO8" s="7">
        <v>488</v>
      </c>
      <c r="AP8" s="7">
        <v>47226</v>
      </c>
      <c r="AQ8" s="7">
        <v>34816</v>
      </c>
      <c r="AR8" s="7">
        <v>0</v>
      </c>
      <c r="AS8" s="7">
        <v>3339</v>
      </c>
      <c r="AT8" s="7">
        <v>18566</v>
      </c>
      <c r="AU8" s="7">
        <v>3799</v>
      </c>
      <c r="AV8" s="7">
        <v>0</v>
      </c>
      <c r="AW8" s="7">
        <v>309</v>
      </c>
      <c r="AX8" s="7">
        <v>15804</v>
      </c>
      <c r="AY8" s="7">
        <v>12644</v>
      </c>
      <c r="AZ8" s="7">
        <v>5345</v>
      </c>
      <c r="BA8" s="7">
        <v>8</v>
      </c>
      <c r="BB8" s="7">
        <v>925</v>
      </c>
      <c r="BC8" s="7">
        <v>33252</v>
      </c>
      <c r="BD8" s="7">
        <v>25039</v>
      </c>
      <c r="BE8" s="7">
        <v>23693</v>
      </c>
      <c r="BF8" s="7">
        <v>451</v>
      </c>
      <c r="BG8" s="7">
        <v>6042</v>
      </c>
      <c r="BH8" s="7">
        <v>65</v>
      </c>
      <c r="BI8" s="7">
        <v>0</v>
      </c>
      <c r="BJ8" s="7">
        <v>0</v>
      </c>
    </row>
    <row r="9" spans="1:62" ht="15" x14ac:dyDescent="0.25">
      <c r="B9" s="39" t="s">
        <v>116</v>
      </c>
      <c r="C9" t="s">
        <v>327</v>
      </c>
      <c r="D9" t="s">
        <v>117</v>
      </c>
      <c r="E9" s="40">
        <v>100</v>
      </c>
      <c r="F9" s="40">
        <v>86.08</v>
      </c>
      <c r="G9" s="40">
        <v>34.700000000000003</v>
      </c>
      <c r="H9" s="40">
        <v>43.04</v>
      </c>
      <c r="I9" s="40">
        <v>88.92</v>
      </c>
      <c r="J9" s="40">
        <v>100</v>
      </c>
      <c r="K9" s="40">
        <v>21.88</v>
      </c>
      <c r="L9" s="40">
        <v>43.03</v>
      </c>
      <c r="M9" s="40">
        <v>0</v>
      </c>
      <c r="N9" s="40">
        <v>59.08</v>
      </c>
      <c r="O9" s="40">
        <v>0.28000000000000003</v>
      </c>
      <c r="P9" s="40">
        <v>20.98</v>
      </c>
      <c r="Q9" s="40">
        <v>11.76</v>
      </c>
      <c r="R9" s="40">
        <v>34.24</v>
      </c>
      <c r="S9" s="40">
        <v>3.6</v>
      </c>
      <c r="T9" s="40">
        <v>96.53</v>
      </c>
      <c r="U9" s="40">
        <v>7.15</v>
      </c>
      <c r="V9" s="40">
        <v>0.04</v>
      </c>
      <c r="W9" s="40">
        <v>0</v>
      </c>
      <c r="X9" s="7">
        <v>12849</v>
      </c>
      <c r="Y9" s="7">
        <v>12849</v>
      </c>
      <c r="Z9" s="7">
        <v>11061</v>
      </c>
      <c r="AA9" s="7">
        <v>2444</v>
      </c>
      <c r="AB9" s="7">
        <v>848</v>
      </c>
      <c r="AC9" s="7">
        <v>1052</v>
      </c>
      <c r="AD9" s="7">
        <v>43.04</v>
      </c>
      <c r="AE9" s="7">
        <v>4752</v>
      </c>
      <c r="AF9" s="7">
        <v>5344</v>
      </c>
      <c r="AG9" s="7">
        <v>6691</v>
      </c>
      <c r="AH9" s="7">
        <v>9991</v>
      </c>
      <c r="AI9" s="7">
        <v>3190</v>
      </c>
      <c r="AJ9" s="7">
        <v>698</v>
      </c>
      <c r="AK9" s="7">
        <v>12606</v>
      </c>
      <c r="AL9" s="7">
        <v>11220</v>
      </c>
      <c r="AM9" s="7">
        <v>4828</v>
      </c>
      <c r="AN9" s="7">
        <v>0</v>
      </c>
      <c r="AO9" s="7">
        <v>446</v>
      </c>
      <c r="AP9" s="7">
        <v>13867</v>
      </c>
      <c r="AQ9" s="7">
        <v>8193</v>
      </c>
      <c r="AR9" s="7">
        <v>2</v>
      </c>
      <c r="AS9" s="7">
        <v>712</v>
      </c>
      <c r="AT9" s="7">
        <v>5991</v>
      </c>
      <c r="AU9" s="7">
        <v>1257</v>
      </c>
      <c r="AV9" s="7">
        <v>8</v>
      </c>
      <c r="AW9" s="7">
        <v>68</v>
      </c>
      <c r="AX9" s="7">
        <v>4734</v>
      </c>
      <c r="AY9" s="7">
        <v>3788</v>
      </c>
      <c r="AZ9" s="7">
        <v>1297</v>
      </c>
      <c r="BA9" s="7">
        <v>4</v>
      </c>
      <c r="BB9" s="7">
        <v>111</v>
      </c>
      <c r="BC9" s="7">
        <v>9528</v>
      </c>
      <c r="BD9" s="7">
        <v>7175</v>
      </c>
      <c r="BE9" s="7">
        <v>6926</v>
      </c>
      <c r="BF9" s="7">
        <v>98</v>
      </c>
      <c r="BG9" s="7">
        <v>1371</v>
      </c>
      <c r="BH9" s="7">
        <v>5</v>
      </c>
      <c r="BI9" s="7">
        <v>0</v>
      </c>
      <c r="BJ9" s="7">
        <v>0</v>
      </c>
    </row>
    <row r="10" spans="1:62" ht="15" x14ac:dyDescent="0.25">
      <c r="B10" s="39" t="s">
        <v>118</v>
      </c>
      <c r="C10" t="s">
        <v>327</v>
      </c>
      <c r="D10" t="s">
        <v>119</v>
      </c>
      <c r="E10" s="40">
        <v>100</v>
      </c>
      <c r="F10" s="40">
        <v>70.78</v>
      </c>
      <c r="G10" s="40">
        <v>34.229999999999997</v>
      </c>
      <c r="H10" s="40">
        <v>39.619999999999997</v>
      </c>
      <c r="I10" s="40">
        <v>87.86</v>
      </c>
      <c r="J10" s="40">
        <v>79.180000000000007</v>
      </c>
      <c r="K10" s="40">
        <v>16.61</v>
      </c>
      <c r="L10" s="40">
        <v>29.31</v>
      </c>
      <c r="M10" s="40">
        <v>0</v>
      </c>
      <c r="N10" s="40">
        <v>42.4</v>
      </c>
      <c r="O10" s="40">
        <v>0.16</v>
      </c>
      <c r="P10" s="40">
        <v>17.079999999999998</v>
      </c>
      <c r="Q10" s="40">
        <v>0</v>
      </c>
      <c r="R10" s="40">
        <v>26.59</v>
      </c>
      <c r="S10" s="40">
        <v>3.26</v>
      </c>
      <c r="T10" s="40">
        <v>70.25</v>
      </c>
      <c r="U10" s="40">
        <v>4.63</v>
      </c>
      <c r="V10" s="40">
        <v>0.46</v>
      </c>
      <c r="W10" s="40">
        <v>0</v>
      </c>
      <c r="X10" s="7">
        <v>17109</v>
      </c>
      <c r="Y10" s="7">
        <v>17109</v>
      </c>
      <c r="Z10" s="7">
        <v>12109</v>
      </c>
      <c r="AA10" s="7">
        <v>2930</v>
      </c>
      <c r="AB10" s="7">
        <v>1003</v>
      </c>
      <c r="AC10" s="7">
        <v>1161</v>
      </c>
      <c r="AD10" s="7">
        <v>39.619999999999997</v>
      </c>
      <c r="AE10" s="7">
        <v>4392</v>
      </c>
      <c r="AF10" s="7">
        <v>4999</v>
      </c>
      <c r="AG10" s="7">
        <v>8692</v>
      </c>
      <c r="AH10" s="7">
        <v>6882</v>
      </c>
      <c r="AI10" s="7">
        <v>4197</v>
      </c>
      <c r="AJ10" s="7">
        <v>697</v>
      </c>
      <c r="AK10" s="7">
        <v>16857</v>
      </c>
      <c r="AL10" s="7">
        <v>15003</v>
      </c>
      <c r="AM10" s="7">
        <v>4398</v>
      </c>
      <c r="AN10" s="7">
        <v>0</v>
      </c>
      <c r="AO10" s="7">
        <v>335</v>
      </c>
      <c r="AP10" s="7">
        <v>18726</v>
      </c>
      <c r="AQ10" s="7">
        <v>7939</v>
      </c>
      <c r="AR10" s="7">
        <v>1</v>
      </c>
      <c r="AS10" s="7">
        <v>637</v>
      </c>
      <c r="AT10" s="7">
        <v>8169</v>
      </c>
      <c r="AU10" s="7">
        <v>1395</v>
      </c>
      <c r="AV10" s="7">
        <v>0</v>
      </c>
      <c r="AW10" s="7">
        <v>63</v>
      </c>
      <c r="AX10" s="7">
        <v>6342</v>
      </c>
      <c r="AY10" s="7">
        <v>5074</v>
      </c>
      <c r="AZ10" s="7">
        <v>1349</v>
      </c>
      <c r="BA10" s="7">
        <v>3</v>
      </c>
      <c r="BB10" s="7">
        <v>92</v>
      </c>
      <c r="BC10" s="7">
        <v>12720</v>
      </c>
      <c r="BD10" s="7">
        <v>9579</v>
      </c>
      <c r="BE10" s="7">
        <v>6729</v>
      </c>
      <c r="BF10" s="7">
        <v>69</v>
      </c>
      <c r="BG10" s="7">
        <v>1489</v>
      </c>
      <c r="BH10" s="7">
        <v>79</v>
      </c>
      <c r="BI10" s="7">
        <v>0</v>
      </c>
      <c r="BJ10" s="7">
        <v>0</v>
      </c>
    </row>
    <row r="11" spans="1:62" ht="15" x14ac:dyDescent="0.25">
      <c r="B11" s="39" t="s">
        <v>120</v>
      </c>
      <c r="C11" t="s">
        <v>327</v>
      </c>
      <c r="D11" t="s">
        <v>121</v>
      </c>
      <c r="E11" s="40">
        <v>100</v>
      </c>
      <c r="F11" s="40">
        <v>67.22</v>
      </c>
      <c r="G11" s="40">
        <v>40.119999999999997</v>
      </c>
      <c r="H11" s="40">
        <v>40.700000000000003</v>
      </c>
      <c r="I11" s="40">
        <v>84.01</v>
      </c>
      <c r="J11" s="40">
        <v>100</v>
      </c>
      <c r="K11" s="40">
        <v>15.38</v>
      </c>
      <c r="L11" s="40">
        <v>36.35</v>
      </c>
      <c r="M11" s="40">
        <v>0</v>
      </c>
      <c r="N11" s="40">
        <v>45.53</v>
      </c>
      <c r="O11" s="40">
        <v>0</v>
      </c>
      <c r="P11" s="40">
        <v>16.04</v>
      </c>
      <c r="Q11" s="40">
        <v>0</v>
      </c>
      <c r="R11" s="40">
        <v>29.66</v>
      </c>
      <c r="S11" s="40">
        <v>14.29</v>
      </c>
      <c r="T11" s="40">
        <v>80.28</v>
      </c>
      <c r="U11" s="40">
        <v>1.53</v>
      </c>
      <c r="V11" s="40">
        <v>0.1</v>
      </c>
      <c r="W11" s="40">
        <v>0</v>
      </c>
      <c r="X11" s="7">
        <v>970</v>
      </c>
      <c r="Y11" s="7">
        <v>970</v>
      </c>
      <c r="Z11" s="7">
        <v>652</v>
      </c>
      <c r="AA11" s="7">
        <v>172</v>
      </c>
      <c r="AB11" s="7">
        <v>69</v>
      </c>
      <c r="AC11" s="7">
        <v>70</v>
      </c>
      <c r="AD11" s="7">
        <v>40.700000000000003</v>
      </c>
      <c r="AE11" s="7">
        <v>289</v>
      </c>
      <c r="AF11" s="7">
        <v>344</v>
      </c>
      <c r="AG11" s="7">
        <v>345</v>
      </c>
      <c r="AH11" s="7">
        <v>637</v>
      </c>
      <c r="AI11" s="7">
        <v>299</v>
      </c>
      <c r="AJ11" s="7">
        <v>46</v>
      </c>
      <c r="AK11" s="7">
        <v>1041</v>
      </c>
      <c r="AL11" s="7">
        <v>927</v>
      </c>
      <c r="AM11" s="7">
        <v>337</v>
      </c>
      <c r="AN11" s="7">
        <v>0</v>
      </c>
      <c r="AO11" s="7">
        <v>29</v>
      </c>
      <c r="AP11" s="7">
        <v>1164</v>
      </c>
      <c r="AQ11" s="7">
        <v>530</v>
      </c>
      <c r="AR11" s="7">
        <v>0</v>
      </c>
      <c r="AS11" s="7">
        <v>43</v>
      </c>
      <c r="AT11" s="7">
        <v>555</v>
      </c>
      <c r="AU11" s="7">
        <v>89</v>
      </c>
      <c r="AV11" s="7">
        <v>0</v>
      </c>
      <c r="AW11" s="7">
        <v>4</v>
      </c>
      <c r="AX11" s="7">
        <v>442</v>
      </c>
      <c r="AY11" s="7">
        <v>354</v>
      </c>
      <c r="AZ11" s="7">
        <v>105</v>
      </c>
      <c r="BA11" s="7">
        <v>1</v>
      </c>
      <c r="BB11" s="7">
        <v>7</v>
      </c>
      <c r="BC11" s="7">
        <v>854</v>
      </c>
      <c r="BD11" s="7">
        <v>644</v>
      </c>
      <c r="BE11" s="7">
        <v>517</v>
      </c>
      <c r="BF11" s="7">
        <v>2</v>
      </c>
      <c r="BG11" s="7">
        <v>131</v>
      </c>
      <c r="BH11" s="7">
        <v>1</v>
      </c>
      <c r="BI11" s="7">
        <v>0</v>
      </c>
      <c r="BJ11" s="7">
        <v>0</v>
      </c>
    </row>
    <row r="12" spans="1:62" ht="15" x14ac:dyDescent="0.25">
      <c r="B12" s="39" t="s">
        <v>122</v>
      </c>
      <c r="C12" t="s">
        <v>327</v>
      </c>
      <c r="D12" t="s">
        <v>123</v>
      </c>
      <c r="E12" s="40">
        <v>100</v>
      </c>
      <c r="F12" s="40">
        <v>62.84</v>
      </c>
      <c r="G12" s="40">
        <v>31.73</v>
      </c>
      <c r="H12" s="40">
        <v>54.24</v>
      </c>
      <c r="I12" s="40">
        <v>94.9</v>
      </c>
      <c r="J12" s="40">
        <v>100</v>
      </c>
      <c r="K12" s="40">
        <v>19.52</v>
      </c>
      <c r="L12" s="40">
        <v>28.56</v>
      </c>
      <c r="M12" s="40">
        <v>0</v>
      </c>
      <c r="N12" s="40">
        <v>59.94</v>
      </c>
      <c r="O12" s="40">
        <v>0.32</v>
      </c>
      <c r="P12" s="40">
        <v>18.350000000000001</v>
      </c>
      <c r="Q12" s="40">
        <v>7.14</v>
      </c>
      <c r="R12" s="40">
        <v>23.66</v>
      </c>
      <c r="S12" s="40">
        <v>0</v>
      </c>
      <c r="T12" s="40">
        <v>74.010000000000005</v>
      </c>
      <c r="U12" s="40">
        <v>10.27</v>
      </c>
      <c r="V12" s="40">
        <v>0</v>
      </c>
      <c r="W12" s="40">
        <v>0</v>
      </c>
      <c r="X12" s="7">
        <v>4257</v>
      </c>
      <c r="Y12" s="7">
        <v>4257</v>
      </c>
      <c r="Z12" s="7">
        <v>2675</v>
      </c>
      <c r="AA12" s="7">
        <v>813</v>
      </c>
      <c r="AB12" s="7">
        <v>258</v>
      </c>
      <c r="AC12" s="7">
        <v>441</v>
      </c>
      <c r="AD12" s="7">
        <v>54.24</v>
      </c>
      <c r="AE12" s="7">
        <v>1228</v>
      </c>
      <c r="AF12" s="7">
        <v>1294</v>
      </c>
      <c r="AG12" s="7">
        <v>2180</v>
      </c>
      <c r="AH12" s="7">
        <v>4521</v>
      </c>
      <c r="AI12" s="7">
        <v>1081</v>
      </c>
      <c r="AJ12" s="7">
        <v>211</v>
      </c>
      <c r="AK12" s="7">
        <v>4134</v>
      </c>
      <c r="AL12" s="7">
        <v>3680</v>
      </c>
      <c r="AM12" s="7">
        <v>1051</v>
      </c>
      <c r="AN12" s="7">
        <v>0</v>
      </c>
      <c r="AO12" s="7">
        <v>57</v>
      </c>
      <c r="AP12" s="7">
        <v>4701</v>
      </c>
      <c r="AQ12" s="7">
        <v>2818</v>
      </c>
      <c r="AR12" s="7">
        <v>1</v>
      </c>
      <c r="AS12" s="7">
        <v>312</v>
      </c>
      <c r="AT12" s="7">
        <v>2218</v>
      </c>
      <c r="AU12" s="7">
        <v>407</v>
      </c>
      <c r="AV12" s="7">
        <v>1</v>
      </c>
      <c r="AW12" s="7">
        <v>14</v>
      </c>
      <c r="AX12" s="7">
        <v>1637</v>
      </c>
      <c r="AY12" s="7">
        <v>1310</v>
      </c>
      <c r="AZ12" s="7">
        <v>310</v>
      </c>
      <c r="BA12" s="7">
        <v>0</v>
      </c>
      <c r="BB12" s="7">
        <v>30</v>
      </c>
      <c r="BC12" s="7">
        <v>3070</v>
      </c>
      <c r="BD12" s="7">
        <v>2312</v>
      </c>
      <c r="BE12" s="7">
        <v>1711</v>
      </c>
      <c r="BF12" s="7">
        <v>46</v>
      </c>
      <c r="BG12" s="7">
        <v>448</v>
      </c>
      <c r="BH12" s="7">
        <v>0</v>
      </c>
      <c r="BI12" s="7">
        <v>0</v>
      </c>
      <c r="BJ12" s="7">
        <v>0</v>
      </c>
    </row>
    <row r="13" spans="1:62" ht="15" x14ac:dyDescent="0.25">
      <c r="B13" s="39" t="s">
        <v>124</v>
      </c>
      <c r="C13" t="s">
        <v>327</v>
      </c>
      <c r="D13" t="s">
        <v>125</v>
      </c>
      <c r="E13" s="40">
        <v>100</v>
      </c>
      <c r="F13" s="40">
        <v>74.02</v>
      </c>
      <c r="G13" s="40">
        <v>30.57</v>
      </c>
      <c r="H13" s="40">
        <v>49.9</v>
      </c>
      <c r="I13" s="40">
        <v>91.83</v>
      </c>
      <c r="J13" s="40">
        <v>100</v>
      </c>
      <c r="K13" s="40">
        <v>32.770000000000003</v>
      </c>
      <c r="L13" s="40">
        <v>50.7</v>
      </c>
      <c r="M13" s="40">
        <v>0</v>
      </c>
      <c r="N13" s="40">
        <v>53.84</v>
      </c>
      <c r="O13" s="40">
        <v>0</v>
      </c>
      <c r="P13" s="40">
        <v>22.36</v>
      </c>
      <c r="Q13" s="40">
        <v>0</v>
      </c>
      <c r="R13" s="40">
        <v>28.17</v>
      </c>
      <c r="S13" s="40">
        <v>0</v>
      </c>
      <c r="T13" s="40">
        <v>89.64</v>
      </c>
      <c r="U13" s="40">
        <v>10.77</v>
      </c>
      <c r="V13" s="40">
        <v>0</v>
      </c>
      <c r="W13" s="40">
        <v>0</v>
      </c>
      <c r="X13" s="7">
        <v>2356</v>
      </c>
      <c r="Y13" s="7">
        <v>2356</v>
      </c>
      <c r="Z13" s="7">
        <v>1744</v>
      </c>
      <c r="AA13" s="7">
        <v>507</v>
      </c>
      <c r="AB13" s="7">
        <v>155</v>
      </c>
      <c r="AC13" s="7">
        <v>253</v>
      </c>
      <c r="AD13" s="7">
        <v>49.9</v>
      </c>
      <c r="AE13" s="7">
        <v>877</v>
      </c>
      <c r="AF13" s="7">
        <v>955</v>
      </c>
      <c r="AG13" s="7">
        <v>1202</v>
      </c>
      <c r="AH13" s="7">
        <v>2160</v>
      </c>
      <c r="AI13" s="7">
        <v>592</v>
      </c>
      <c r="AJ13" s="7">
        <v>194</v>
      </c>
      <c r="AK13" s="7">
        <v>2313</v>
      </c>
      <c r="AL13" s="7">
        <v>2059</v>
      </c>
      <c r="AM13" s="7">
        <v>1044</v>
      </c>
      <c r="AN13" s="7">
        <v>0</v>
      </c>
      <c r="AO13" s="7">
        <v>76</v>
      </c>
      <c r="AP13" s="7">
        <v>2541</v>
      </c>
      <c r="AQ13" s="7">
        <v>1368</v>
      </c>
      <c r="AR13" s="7">
        <v>0</v>
      </c>
      <c r="AS13" s="7">
        <v>94</v>
      </c>
      <c r="AT13" s="7">
        <v>1087</v>
      </c>
      <c r="AU13" s="7">
        <v>243</v>
      </c>
      <c r="AV13" s="7">
        <v>0</v>
      </c>
      <c r="AW13" s="7">
        <v>11</v>
      </c>
      <c r="AX13" s="7">
        <v>878</v>
      </c>
      <c r="AY13" s="7">
        <v>703</v>
      </c>
      <c r="AZ13" s="7">
        <v>198</v>
      </c>
      <c r="BA13" s="7">
        <v>0</v>
      </c>
      <c r="BB13" s="7">
        <v>12</v>
      </c>
      <c r="BC13" s="7">
        <v>1782</v>
      </c>
      <c r="BD13" s="7">
        <v>1342</v>
      </c>
      <c r="BE13" s="7">
        <v>1203</v>
      </c>
      <c r="BF13" s="7">
        <v>35</v>
      </c>
      <c r="BG13" s="7">
        <v>325</v>
      </c>
      <c r="BH13" s="7">
        <v>0</v>
      </c>
      <c r="BI13" s="7">
        <v>0</v>
      </c>
      <c r="BJ13" s="7">
        <v>0</v>
      </c>
    </row>
    <row r="14" spans="1:62" ht="15" x14ac:dyDescent="0.25">
      <c r="B14" s="39" t="s">
        <v>126</v>
      </c>
      <c r="C14" t="s">
        <v>327</v>
      </c>
      <c r="D14" t="s">
        <v>127</v>
      </c>
      <c r="E14" s="40">
        <v>100</v>
      </c>
      <c r="F14" s="40">
        <v>78.31</v>
      </c>
      <c r="G14" s="40">
        <v>33.03</v>
      </c>
      <c r="H14" s="40">
        <v>48.73</v>
      </c>
      <c r="I14" s="40">
        <v>91.36</v>
      </c>
      <c r="J14" s="40">
        <v>100</v>
      </c>
      <c r="K14" s="40">
        <v>15.62</v>
      </c>
      <c r="L14" s="40">
        <v>35.53</v>
      </c>
      <c r="M14" s="40">
        <v>0</v>
      </c>
      <c r="N14" s="40">
        <v>52.88</v>
      </c>
      <c r="O14" s="40">
        <v>0.3</v>
      </c>
      <c r="P14" s="40">
        <v>25.77</v>
      </c>
      <c r="Q14" s="40">
        <v>6.17</v>
      </c>
      <c r="R14" s="40">
        <v>30.84</v>
      </c>
      <c r="S14" s="40">
        <v>2.5299999999999998</v>
      </c>
      <c r="T14" s="40">
        <v>89.3</v>
      </c>
      <c r="U14" s="40">
        <v>8.69</v>
      </c>
      <c r="V14" s="40">
        <v>0.28999999999999998</v>
      </c>
      <c r="W14" s="40">
        <v>0</v>
      </c>
      <c r="X14" s="7">
        <v>6938</v>
      </c>
      <c r="Y14" s="7">
        <v>6938</v>
      </c>
      <c r="Z14" s="7">
        <v>5433</v>
      </c>
      <c r="AA14" s="7">
        <v>1420</v>
      </c>
      <c r="AB14" s="7">
        <v>469</v>
      </c>
      <c r="AC14" s="7">
        <v>692</v>
      </c>
      <c r="AD14" s="7">
        <v>48.73</v>
      </c>
      <c r="AE14" s="7">
        <v>2621</v>
      </c>
      <c r="AF14" s="7">
        <v>2869</v>
      </c>
      <c r="AG14" s="7">
        <v>3388</v>
      </c>
      <c r="AH14" s="7">
        <v>7754</v>
      </c>
      <c r="AI14" s="7">
        <v>1850</v>
      </c>
      <c r="AJ14" s="7">
        <v>289</v>
      </c>
      <c r="AK14" s="7">
        <v>7002</v>
      </c>
      <c r="AL14" s="7">
        <v>6232</v>
      </c>
      <c r="AM14" s="7">
        <v>2214</v>
      </c>
      <c r="AN14" s="7">
        <v>0</v>
      </c>
      <c r="AO14" s="7">
        <v>191</v>
      </c>
      <c r="AP14" s="7">
        <v>7962</v>
      </c>
      <c r="AQ14" s="7">
        <v>4210</v>
      </c>
      <c r="AR14" s="7">
        <v>1</v>
      </c>
      <c r="AS14" s="7">
        <v>328</v>
      </c>
      <c r="AT14" s="7">
        <v>3784</v>
      </c>
      <c r="AU14" s="7">
        <v>975</v>
      </c>
      <c r="AV14" s="7">
        <v>5</v>
      </c>
      <c r="AW14" s="7">
        <v>81</v>
      </c>
      <c r="AX14" s="7">
        <v>2756</v>
      </c>
      <c r="AY14" s="7">
        <v>2205</v>
      </c>
      <c r="AZ14" s="7">
        <v>680</v>
      </c>
      <c r="BA14" s="7">
        <v>2</v>
      </c>
      <c r="BB14" s="7">
        <v>79</v>
      </c>
      <c r="BC14" s="7">
        <v>5286</v>
      </c>
      <c r="BD14" s="7">
        <v>3981</v>
      </c>
      <c r="BE14" s="7">
        <v>3555</v>
      </c>
      <c r="BF14" s="7">
        <v>75</v>
      </c>
      <c r="BG14" s="7">
        <v>863</v>
      </c>
      <c r="BH14" s="7">
        <v>20</v>
      </c>
      <c r="BI14" s="7">
        <v>0</v>
      </c>
      <c r="BJ14" s="7">
        <v>0</v>
      </c>
    </row>
    <row r="15" spans="1:62" ht="15" x14ac:dyDescent="0.25">
      <c r="B15" s="39" t="s">
        <v>128</v>
      </c>
      <c r="C15" t="s">
        <v>327</v>
      </c>
      <c r="D15" t="s">
        <v>129</v>
      </c>
      <c r="E15" s="40">
        <v>100</v>
      </c>
      <c r="F15" s="40">
        <v>69.28</v>
      </c>
      <c r="G15" s="40">
        <v>36.340000000000003</v>
      </c>
      <c r="H15" s="40">
        <v>49.04</v>
      </c>
      <c r="I15" s="40">
        <v>92.89</v>
      </c>
      <c r="J15" s="40">
        <v>100</v>
      </c>
      <c r="K15" s="40">
        <v>17.510000000000002</v>
      </c>
      <c r="L15" s="40">
        <v>34.79</v>
      </c>
      <c r="M15" s="40">
        <v>1.3</v>
      </c>
      <c r="N15" s="40">
        <v>63.68</v>
      </c>
      <c r="O15" s="40">
        <v>0</v>
      </c>
      <c r="P15" s="40">
        <v>20.66</v>
      </c>
      <c r="Q15" s="40">
        <v>6.67</v>
      </c>
      <c r="R15" s="40">
        <v>23.75</v>
      </c>
      <c r="S15" s="40">
        <v>0</v>
      </c>
      <c r="T15" s="40">
        <v>78.05</v>
      </c>
      <c r="U15" s="40">
        <v>9.0500000000000007</v>
      </c>
      <c r="V15" s="40">
        <v>1.03</v>
      </c>
      <c r="W15" s="40">
        <v>0</v>
      </c>
      <c r="X15" s="7">
        <v>3704</v>
      </c>
      <c r="Y15" s="7">
        <v>3704</v>
      </c>
      <c r="Z15" s="7">
        <v>2566</v>
      </c>
      <c r="AA15" s="7">
        <v>677</v>
      </c>
      <c r="AB15" s="7">
        <v>246</v>
      </c>
      <c r="AC15" s="7">
        <v>332</v>
      </c>
      <c r="AD15" s="7">
        <v>49.04</v>
      </c>
      <c r="AE15" s="7">
        <v>1333</v>
      </c>
      <c r="AF15" s="7">
        <v>1435</v>
      </c>
      <c r="AG15" s="7">
        <v>1966</v>
      </c>
      <c r="AH15" s="7">
        <v>4934</v>
      </c>
      <c r="AI15" s="7">
        <v>874</v>
      </c>
      <c r="AJ15" s="7">
        <v>153</v>
      </c>
      <c r="AK15" s="7">
        <v>3559</v>
      </c>
      <c r="AL15" s="7">
        <v>3168</v>
      </c>
      <c r="AM15" s="7">
        <v>1102</v>
      </c>
      <c r="AN15" s="7">
        <v>1</v>
      </c>
      <c r="AO15" s="7">
        <v>77</v>
      </c>
      <c r="AP15" s="7">
        <v>4014</v>
      </c>
      <c r="AQ15" s="7">
        <v>2556</v>
      </c>
      <c r="AR15" s="7">
        <v>0</v>
      </c>
      <c r="AS15" s="7">
        <v>268</v>
      </c>
      <c r="AT15" s="7">
        <v>1767</v>
      </c>
      <c r="AU15" s="7">
        <v>365</v>
      </c>
      <c r="AV15" s="7">
        <v>1</v>
      </c>
      <c r="AW15" s="7">
        <v>15</v>
      </c>
      <c r="AX15" s="7">
        <v>1326</v>
      </c>
      <c r="AY15" s="7">
        <v>1061</v>
      </c>
      <c r="AZ15" s="7">
        <v>252</v>
      </c>
      <c r="BA15" s="7">
        <v>0</v>
      </c>
      <c r="BB15" s="7">
        <v>21</v>
      </c>
      <c r="BC15" s="7">
        <v>2679</v>
      </c>
      <c r="BD15" s="7">
        <v>2018</v>
      </c>
      <c r="BE15" s="7">
        <v>1575</v>
      </c>
      <c r="BF15" s="7">
        <v>36</v>
      </c>
      <c r="BG15" s="7">
        <v>398</v>
      </c>
      <c r="BH15" s="7">
        <v>38</v>
      </c>
      <c r="BI15" s="7">
        <v>0</v>
      </c>
      <c r="BJ15" s="7">
        <v>1</v>
      </c>
    </row>
    <row r="16" spans="1:62" ht="15" x14ac:dyDescent="0.25">
      <c r="B16" s="39" t="s">
        <v>130</v>
      </c>
      <c r="C16" t="s">
        <v>327</v>
      </c>
      <c r="D16" t="s">
        <v>131</v>
      </c>
      <c r="E16" s="40">
        <v>100</v>
      </c>
      <c r="F16" s="40">
        <v>56.52</v>
      </c>
      <c r="G16" s="40">
        <v>30.03</v>
      </c>
      <c r="H16" s="40">
        <v>56.76</v>
      </c>
      <c r="I16" s="40">
        <v>92.94</v>
      </c>
      <c r="J16" s="40">
        <v>100</v>
      </c>
      <c r="K16" s="40">
        <v>17.16</v>
      </c>
      <c r="L16" s="40">
        <v>22.16</v>
      </c>
      <c r="M16" s="40">
        <v>6.25</v>
      </c>
      <c r="N16" s="40">
        <v>37.28</v>
      </c>
      <c r="O16" s="40">
        <v>0</v>
      </c>
      <c r="P16" s="40">
        <v>22.85</v>
      </c>
      <c r="Q16" s="40">
        <v>0</v>
      </c>
      <c r="R16" s="40">
        <v>22.06</v>
      </c>
      <c r="S16" s="40">
        <v>0</v>
      </c>
      <c r="T16" s="40">
        <v>69.09</v>
      </c>
      <c r="U16" s="40">
        <v>10.42</v>
      </c>
      <c r="V16" s="40">
        <v>0.86</v>
      </c>
      <c r="W16" s="40">
        <v>0</v>
      </c>
      <c r="X16" s="7">
        <v>1971</v>
      </c>
      <c r="Y16" s="7">
        <v>1971</v>
      </c>
      <c r="Z16" s="7">
        <v>1114</v>
      </c>
      <c r="AA16" s="7">
        <v>333</v>
      </c>
      <c r="AB16" s="7">
        <v>100</v>
      </c>
      <c r="AC16" s="7">
        <v>189</v>
      </c>
      <c r="AD16" s="7">
        <v>56.76</v>
      </c>
      <c r="AE16" s="7">
        <v>395</v>
      </c>
      <c r="AF16" s="7">
        <v>425</v>
      </c>
      <c r="AG16" s="7">
        <v>1072</v>
      </c>
      <c r="AH16" s="7">
        <v>2021</v>
      </c>
      <c r="AI16" s="7">
        <v>443</v>
      </c>
      <c r="AJ16" s="7">
        <v>76</v>
      </c>
      <c r="AK16" s="7">
        <v>1810</v>
      </c>
      <c r="AL16" s="7">
        <v>1611</v>
      </c>
      <c r="AM16" s="7">
        <v>357</v>
      </c>
      <c r="AN16" s="7">
        <v>1</v>
      </c>
      <c r="AO16" s="7">
        <v>16</v>
      </c>
      <c r="AP16" s="7">
        <v>2071</v>
      </c>
      <c r="AQ16" s="7">
        <v>772</v>
      </c>
      <c r="AR16" s="7">
        <v>0</v>
      </c>
      <c r="AS16" s="7">
        <v>35</v>
      </c>
      <c r="AT16" s="7">
        <v>932</v>
      </c>
      <c r="AU16" s="7">
        <v>213</v>
      </c>
      <c r="AV16" s="7">
        <v>0</v>
      </c>
      <c r="AW16" s="7">
        <v>12</v>
      </c>
      <c r="AX16" s="7">
        <v>679</v>
      </c>
      <c r="AY16" s="7">
        <v>544</v>
      </c>
      <c r="AZ16" s="7">
        <v>120</v>
      </c>
      <c r="BA16" s="7">
        <v>0</v>
      </c>
      <c r="BB16" s="7">
        <v>11</v>
      </c>
      <c r="BC16" s="7">
        <v>1348</v>
      </c>
      <c r="BD16" s="7">
        <v>1016</v>
      </c>
      <c r="BE16" s="7">
        <v>702</v>
      </c>
      <c r="BF16" s="7">
        <v>20</v>
      </c>
      <c r="BG16" s="7">
        <v>192</v>
      </c>
      <c r="BH16" s="7">
        <v>17</v>
      </c>
      <c r="BI16" s="7">
        <v>0</v>
      </c>
      <c r="BJ16" s="7">
        <v>0</v>
      </c>
    </row>
    <row r="17" spans="2:62" ht="15" x14ac:dyDescent="0.25">
      <c r="B17" s="39" t="s">
        <v>132</v>
      </c>
      <c r="C17" t="s">
        <v>327</v>
      </c>
      <c r="D17" t="s">
        <v>133</v>
      </c>
      <c r="E17" s="40">
        <v>100</v>
      </c>
      <c r="F17" s="40">
        <v>60.18</v>
      </c>
      <c r="G17" s="40">
        <v>30.83</v>
      </c>
      <c r="H17" s="40">
        <v>50.2</v>
      </c>
      <c r="I17" s="40">
        <v>94.72</v>
      </c>
      <c r="J17" s="40">
        <v>100</v>
      </c>
      <c r="K17" s="40">
        <v>9.68</v>
      </c>
      <c r="L17" s="40">
        <v>30</v>
      </c>
      <c r="M17" s="40">
        <v>0</v>
      </c>
      <c r="N17" s="40">
        <v>48.03</v>
      </c>
      <c r="O17" s="40">
        <v>0</v>
      </c>
      <c r="P17" s="40">
        <v>8.81</v>
      </c>
      <c r="Q17" s="40">
        <v>0</v>
      </c>
      <c r="R17" s="40">
        <v>27</v>
      </c>
      <c r="S17" s="40">
        <v>0</v>
      </c>
      <c r="T17" s="40">
        <v>77.599999999999994</v>
      </c>
      <c r="U17" s="40">
        <v>8.4700000000000006</v>
      </c>
      <c r="V17" s="40">
        <v>0.06</v>
      </c>
      <c r="W17" s="40">
        <v>0</v>
      </c>
      <c r="X17" s="7">
        <v>1813</v>
      </c>
      <c r="Y17" s="7">
        <v>1813</v>
      </c>
      <c r="Z17" s="7">
        <v>1091</v>
      </c>
      <c r="AA17" s="7">
        <v>253</v>
      </c>
      <c r="AB17" s="7">
        <v>78</v>
      </c>
      <c r="AC17" s="7">
        <v>127</v>
      </c>
      <c r="AD17" s="7">
        <v>50.2</v>
      </c>
      <c r="AE17" s="7">
        <v>520</v>
      </c>
      <c r="AF17" s="7">
        <v>549</v>
      </c>
      <c r="AG17" s="7">
        <v>1022</v>
      </c>
      <c r="AH17" s="7">
        <v>1719</v>
      </c>
      <c r="AI17" s="7">
        <v>372</v>
      </c>
      <c r="AJ17" s="7">
        <v>36</v>
      </c>
      <c r="AK17" s="7">
        <v>1707</v>
      </c>
      <c r="AL17" s="7">
        <v>1520</v>
      </c>
      <c r="AM17" s="7">
        <v>456</v>
      </c>
      <c r="AN17" s="7">
        <v>0</v>
      </c>
      <c r="AO17" s="7">
        <v>12</v>
      </c>
      <c r="AP17" s="7">
        <v>1874</v>
      </c>
      <c r="AQ17" s="7">
        <v>900</v>
      </c>
      <c r="AR17" s="7">
        <v>0</v>
      </c>
      <c r="AS17" s="7">
        <v>22</v>
      </c>
      <c r="AT17" s="7">
        <v>738</v>
      </c>
      <c r="AU17" s="7">
        <v>65</v>
      </c>
      <c r="AV17" s="7">
        <v>0</v>
      </c>
      <c r="AW17" s="7">
        <v>8</v>
      </c>
      <c r="AX17" s="7">
        <v>578</v>
      </c>
      <c r="AY17" s="7">
        <v>463</v>
      </c>
      <c r="AZ17" s="7">
        <v>125</v>
      </c>
      <c r="BA17" s="7">
        <v>0</v>
      </c>
      <c r="BB17" s="7">
        <v>4</v>
      </c>
      <c r="BC17" s="7">
        <v>1274</v>
      </c>
      <c r="BD17" s="7">
        <v>960</v>
      </c>
      <c r="BE17" s="7">
        <v>745</v>
      </c>
      <c r="BF17" s="7">
        <v>15</v>
      </c>
      <c r="BG17" s="7">
        <v>177</v>
      </c>
      <c r="BH17" s="7">
        <v>1</v>
      </c>
      <c r="BI17" s="7">
        <v>0</v>
      </c>
      <c r="BJ17" s="7">
        <v>0</v>
      </c>
    </row>
    <row r="18" spans="2:62" ht="15" x14ac:dyDescent="0.25">
      <c r="B18" s="39" t="s">
        <v>134</v>
      </c>
      <c r="C18" t="s">
        <v>327</v>
      </c>
      <c r="D18" t="s">
        <v>135</v>
      </c>
      <c r="E18" s="40">
        <v>100</v>
      </c>
      <c r="F18" s="40">
        <v>70.08</v>
      </c>
      <c r="G18" s="40">
        <v>37.69</v>
      </c>
      <c r="H18" s="40">
        <v>46.15</v>
      </c>
      <c r="I18" s="40">
        <v>96.15</v>
      </c>
      <c r="J18" s="40">
        <v>100</v>
      </c>
      <c r="K18" s="40">
        <v>26.13</v>
      </c>
      <c r="L18" s="40">
        <v>36.99</v>
      </c>
      <c r="M18" s="40">
        <v>0</v>
      </c>
      <c r="N18" s="40">
        <v>58.6</v>
      </c>
      <c r="O18" s="40">
        <v>0</v>
      </c>
      <c r="P18" s="40">
        <v>16.29</v>
      </c>
      <c r="Q18" s="40">
        <v>0</v>
      </c>
      <c r="R18" s="40">
        <v>29.25</v>
      </c>
      <c r="S18" s="40">
        <v>0</v>
      </c>
      <c r="T18" s="40">
        <v>84.43</v>
      </c>
      <c r="U18" s="40">
        <v>7.87</v>
      </c>
      <c r="V18" s="40">
        <v>1.46</v>
      </c>
      <c r="W18" s="40">
        <v>0</v>
      </c>
      <c r="X18" s="7">
        <v>752</v>
      </c>
      <c r="Y18" s="7">
        <v>752</v>
      </c>
      <c r="Z18" s="7">
        <v>527</v>
      </c>
      <c r="AA18" s="7">
        <v>130</v>
      </c>
      <c r="AB18" s="7">
        <v>49</v>
      </c>
      <c r="AC18" s="7">
        <v>60</v>
      </c>
      <c r="AD18" s="7">
        <v>46.15</v>
      </c>
      <c r="AE18" s="7">
        <v>300</v>
      </c>
      <c r="AF18" s="7">
        <v>312</v>
      </c>
      <c r="AG18" s="7">
        <v>340</v>
      </c>
      <c r="AH18" s="7">
        <v>934</v>
      </c>
      <c r="AI18" s="7">
        <v>199</v>
      </c>
      <c r="AJ18" s="7">
        <v>52</v>
      </c>
      <c r="AK18" s="7">
        <v>747</v>
      </c>
      <c r="AL18" s="7">
        <v>665</v>
      </c>
      <c r="AM18" s="7">
        <v>246</v>
      </c>
      <c r="AN18" s="7">
        <v>0</v>
      </c>
      <c r="AO18" s="7">
        <v>11</v>
      </c>
      <c r="AP18" s="7">
        <v>855</v>
      </c>
      <c r="AQ18" s="7">
        <v>501</v>
      </c>
      <c r="AR18" s="7">
        <v>0</v>
      </c>
      <c r="AS18" s="7">
        <v>23</v>
      </c>
      <c r="AT18" s="7">
        <v>399</v>
      </c>
      <c r="AU18" s="7">
        <v>65</v>
      </c>
      <c r="AV18" s="7">
        <v>0</v>
      </c>
      <c r="AW18" s="7">
        <v>3</v>
      </c>
      <c r="AX18" s="7">
        <v>316</v>
      </c>
      <c r="AY18" s="7">
        <v>253</v>
      </c>
      <c r="AZ18" s="7">
        <v>74</v>
      </c>
      <c r="BA18" s="7">
        <v>0</v>
      </c>
      <c r="BB18" s="7">
        <v>2</v>
      </c>
      <c r="BC18" s="7">
        <v>562</v>
      </c>
      <c r="BD18" s="7">
        <v>424</v>
      </c>
      <c r="BE18" s="7">
        <v>358</v>
      </c>
      <c r="BF18" s="7">
        <v>7</v>
      </c>
      <c r="BG18" s="7">
        <v>89</v>
      </c>
      <c r="BH18" s="7">
        <v>11</v>
      </c>
      <c r="BI18" s="7">
        <v>0</v>
      </c>
      <c r="BJ18" s="7">
        <v>0</v>
      </c>
    </row>
    <row r="19" spans="2:62" ht="15" x14ac:dyDescent="0.25">
      <c r="B19" s="39" t="s">
        <v>136</v>
      </c>
      <c r="C19" t="s">
        <v>327</v>
      </c>
      <c r="D19" t="s">
        <v>137</v>
      </c>
      <c r="E19" s="40">
        <v>100</v>
      </c>
      <c r="F19" s="40">
        <v>71.08</v>
      </c>
      <c r="G19" s="40">
        <v>32</v>
      </c>
      <c r="H19" s="40">
        <v>52</v>
      </c>
      <c r="I19" s="40">
        <v>96.3</v>
      </c>
      <c r="J19" s="40">
        <v>100</v>
      </c>
      <c r="K19" s="40">
        <v>24.68</v>
      </c>
      <c r="L19" s="40">
        <v>23.99</v>
      </c>
      <c r="M19" s="40">
        <v>0</v>
      </c>
      <c r="N19" s="40">
        <v>52.53</v>
      </c>
      <c r="O19" s="40">
        <v>0</v>
      </c>
      <c r="P19" s="40">
        <v>12.22</v>
      </c>
      <c r="Q19" s="40">
        <v>0</v>
      </c>
      <c r="R19" s="40">
        <v>29.35</v>
      </c>
      <c r="S19" s="40">
        <v>16.670000000000002</v>
      </c>
      <c r="T19" s="40">
        <v>87.16</v>
      </c>
      <c r="U19" s="40">
        <v>29.11</v>
      </c>
      <c r="V19" s="40">
        <v>0</v>
      </c>
      <c r="W19" s="40">
        <v>0</v>
      </c>
      <c r="X19" s="7">
        <v>574</v>
      </c>
      <c r="Y19" s="7">
        <v>574</v>
      </c>
      <c r="Z19" s="7">
        <v>408</v>
      </c>
      <c r="AA19" s="7">
        <v>125</v>
      </c>
      <c r="AB19" s="7">
        <v>40</v>
      </c>
      <c r="AC19" s="7">
        <v>65</v>
      </c>
      <c r="AD19" s="7">
        <v>52</v>
      </c>
      <c r="AE19" s="7">
        <v>234</v>
      </c>
      <c r="AF19" s="7">
        <v>243</v>
      </c>
      <c r="AG19" s="7">
        <v>262</v>
      </c>
      <c r="AH19" s="7">
        <v>818</v>
      </c>
      <c r="AI19" s="7">
        <v>154</v>
      </c>
      <c r="AJ19" s="7">
        <v>38</v>
      </c>
      <c r="AK19" s="7">
        <v>557</v>
      </c>
      <c r="AL19" s="7">
        <v>496</v>
      </c>
      <c r="AM19" s="7">
        <v>119</v>
      </c>
      <c r="AN19" s="7">
        <v>0</v>
      </c>
      <c r="AO19" s="7">
        <v>6</v>
      </c>
      <c r="AP19" s="7">
        <v>651</v>
      </c>
      <c r="AQ19" s="7">
        <v>342</v>
      </c>
      <c r="AR19" s="7">
        <v>0</v>
      </c>
      <c r="AS19" s="7">
        <v>33</v>
      </c>
      <c r="AT19" s="7">
        <v>311</v>
      </c>
      <c r="AU19" s="7">
        <v>38</v>
      </c>
      <c r="AV19" s="7">
        <v>0</v>
      </c>
      <c r="AW19" s="7">
        <v>5</v>
      </c>
      <c r="AX19" s="7">
        <v>230</v>
      </c>
      <c r="AY19" s="7">
        <v>184</v>
      </c>
      <c r="AZ19" s="7">
        <v>54</v>
      </c>
      <c r="BA19" s="7">
        <v>1</v>
      </c>
      <c r="BB19" s="7">
        <v>6</v>
      </c>
      <c r="BC19" s="7">
        <v>433</v>
      </c>
      <c r="BD19" s="7">
        <v>327</v>
      </c>
      <c r="BE19" s="7">
        <v>285</v>
      </c>
      <c r="BF19" s="7">
        <v>23</v>
      </c>
      <c r="BG19" s="7">
        <v>79</v>
      </c>
      <c r="BH19" s="7">
        <v>0</v>
      </c>
      <c r="BI19" s="7">
        <v>0</v>
      </c>
      <c r="BJ19" s="7">
        <v>0</v>
      </c>
    </row>
    <row r="20" spans="2:62" ht="15" x14ac:dyDescent="0.25">
      <c r="B20" s="39" t="s">
        <v>138</v>
      </c>
      <c r="C20" t="s">
        <v>327</v>
      </c>
      <c r="D20" t="s">
        <v>139</v>
      </c>
      <c r="E20" s="40">
        <v>100</v>
      </c>
      <c r="F20" s="40">
        <v>90.48</v>
      </c>
      <c r="G20" s="40">
        <v>36.29</v>
      </c>
      <c r="H20" s="40">
        <v>45.16</v>
      </c>
      <c r="I20" s="40">
        <v>92.94</v>
      </c>
      <c r="J20" s="40">
        <v>100</v>
      </c>
      <c r="K20" s="40">
        <v>31.68</v>
      </c>
      <c r="L20" s="40">
        <v>41.75</v>
      </c>
      <c r="M20" s="40">
        <v>0</v>
      </c>
      <c r="N20" s="40">
        <v>78.900000000000006</v>
      </c>
      <c r="O20" s="40">
        <v>0</v>
      </c>
      <c r="P20" s="40">
        <v>19.440000000000001</v>
      </c>
      <c r="Q20" s="40">
        <v>0</v>
      </c>
      <c r="R20" s="40">
        <v>30.77</v>
      </c>
      <c r="S20" s="40">
        <v>0</v>
      </c>
      <c r="T20" s="40">
        <v>100</v>
      </c>
      <c r="U20" s="40">
        <v>10.130000000000001</v>
      </c>
      <c r="V20" s="40">
        <v>0</v>
      </c>
      <c r="W20" s="40">
        <v>0</v>
      </c>
      <c r="X20" s="7">
        <v>567</v>
      </c>
      <c r="Y20" s="7">
        <v>567</v>
      </c>
      <c r="Z20" s="7">
        <v>513</v>
      </c>
      <c r="AA20" s="7">
        <v>124</v>
      </c>
      <c r="AB20" s="7">
        <v>45</v>
      </c>
      <c r="AC20" s="7">
        <v>56</v>
      </c>
      <c r="AD20" s="7">
        <v>45.16</v>
      </c>
      <c r="AE20" s="7">
        <v>303</v>
      </c>
      <c r="AF20" s="7">
        <v>326</v>
      </c>
      <c r="AG20" s="7">
        <v>268</v>
      </c>
      <c r="AH20" s="7">
        <v>648</v>
      </c>
      <c r="AI20" s="7">
        <v>161</v>
      </c>
      <c r="AJ20" s="7">
        <v>51</v>
      </c>
      <c r="AK20" s="7">
        <v>578</v>
      </c>
      <c r="AL20" s="7">
        <v>515</v>
      </c>
      <c r="AM20" s="7">
        <v>215</v>
      </c>
      <c r="AN20" s="7">
        <v>0</v>
      </c>
      <c r="AO20" s="7">
        <v>16</v>
      </c>
      <c r="AP20" s="7">
        <v>673</v>
      </c>
      <c r="AQ20" s="7">
        <v>531</v>
      </c>
      <c r="AR20" s="7">
        <v>0</v>
      </c>
      <c r="AS20" s="7">
        <v>42</v>
      </c>
      <c r="AT20" s="7">
        <v>355</v>
      </c>
      <c r="AU20" s="7">
        <v>69</v>
      </c>
      <c r="AV20" s="7">
        <v>0</v>
      </c>
      <c r="AW20" s="7">
        <v>2</v>
      </c>
      <c r="AX20" s="7">
        <v>243</v>
      </c>
      <c r="AY20" s="7">
        <v>195</v>
      </c>
      <c r="AZ20" s="7">
        <v>60</v>
      </c>
      <c r="BA20" s="7">
        <v>0</v>
      </c>
      <c r="BB20" s="7">
        <v>6</v>
      </c>
      <c r="BC20" s="7">
        <v>404</v>
      </c>
      <c r="BD20" s="7">
        <v>305</v>
      </c>
      <c r="BE20" s="7">
        <v>333</v>
      </c>
      <c r="BF20" s="7">
        <v>8</v>
      </c>
      <c r="BG20" s="7">
        <v>79</v>
      </c>
      <c r="BH20" s="7">
        <v>0</v>
      </c>
      <c r="BI20" s="7">
        <v>0</v>
      </c>
      <c r="BJ20" s="7">
        <v>0</v>
      </c>
    </row>
    <row r="21" spans="2:62" ht="15" x14ac:dyDescent="0.25">
      <c r="B21" s="39" t="s">
        <v>140</v>
      </c>
      <c r="C21" t="s">
        <v>327</v>
      </c>
      <c r="D21" t="s">
        <v>141</v>
      </c>
      <c r="E21" s="40">
        <v>100</v>
      </c>
      <c r="F21" s="40">
        <v>86.84</v>
      </c>
      <c r="G21" s="40">
        <v>35.28</v>
      </c>
      <c r="H21" s="40">
        <v>48.28</v>
      </c>
      <c r="I21" s="40">
        <v>94.59</v>
      </c>
      <c r="J21" s="40">
        <v>100</v>
      </c>
      <c r="K21" s="40">
        <v>23.72</v>
      </c>
      <c r="L21" s="40">
        <v>39.18</v>
      </c>
      <c r="M21" s="40">
        <v>0</v>
      </c>
      <c r="N21" s="40">
        <v>67.59</v>
      </c>
      <c r="O21" s="40">
        <v>0</v>
      </c>
      <c r="P21" s="40">
        <v>15.07</v>
      </c>
      <c r="Q21" s="40">
        <v>0</v>
      </c>
      <c r="R21" s="40">
        <v>36.04</v>
      </c>
      <c r="S21" s="40">
        <v>0</v>
      </c>
      <c r="T21" s="40">
        <v>98.46</v>
      </c>
      <c r="U21" s="40">
        <v>5.5</v>
      </c>
      <c r="V21" s="40">
        <v>7.0000000000000007E-2</v>
      </c>
      <c r="W21" s="40">
        <v>0</v>
      </c>
      <c r="X21" s="7">
        <v>1512</v>
      </c>
      <c r="Y21" s="7">
        <v>1512</v>
      </c>
      <c r="Z21" s="7">
        <v>1313</v>
      </c>
      <c r="AA21" s="7">
        <v>377</v>
      </c>
      <c r="AB21" s="7">
        <v>133</v>
      </c>
      <c r="AC21" s="7">
        <v>182</v>
      </c>
      <c r="AD21" s="7">
        <v>48.28</v>
      </c>
      <c r="AE21" s="7">
        <v>629</v>
      </c>
      <c r="AF21" s="7">
        <v>665</v>
      </c>
      <c r="AG21" s="7">
        <v>777</v>
      </c>
      <c r="AH21" s="7">
        <v>1610</v>
      </c>
      <c r="AI21" s="7">
        <v>371</v>
      </c>
      <c r="AJ21" s="7">
        <v>88</v>
      </c>
      <c r="AK21" s="7">
        <v>1485</v>
      </c>
      <c r="AL21" s="7">
        <v>1322</v>
      </c>
      <c r="AM21" s="7">
        <v>518</v>
      </c>
      <c r="AN21" s="7">
        <v>0</v>
      </c>
      <c r="AO21" s="7">
        <v>46</v>
      </c>
      <c r="AP21" s="7">
        <v>1657</v>
      </c>
      <c r="AQ21" s="7">
        <v>1120</v>
      </c>
      <c r="AR21" s="7">
        <v>0</v>
      </c>
      <c r="AS21" s="7">
        <v>121</v>
      </c>
      <c r="AT21" s="7">
        <v>730</v>
      </c>
      <c r="AU21" s="7">
        <v>110</v>
      </c>
      <c r="AV21" s="7">
        <v>0</v>
      </c>
      <c r="AW21" s="7">
        <v>3</v>
      </c>
      <c r="AX21" s="7">
        <v>554</v>
      </c>
      <c r="AY21" s="7">
        <v>444</v>
      </c>
      <c r="AZ21" s="7">
        <v>160</v>
      </c>
      <c r="BA21" s="7">
        <v>0</v>
      </c>
      <c r="BB21" s="7">
        <v>15</v>
      </c>
      <c r="BC21" s="7">
        <v>1117</v>
      </c>
      <c r="BD21" s="7">
        <v>842</v>
      </c>
      <c r="BE21" s="7">
        <v>829</v>
      </c>
      <c r="BF21" s="7">
        <v>12</v>
      </c>
      <c r="BG21" s="7">
        <v>218</v>
      </c>
      <c r="BH21" s="7">
        <v>1</v>
      </c>
      <c r="BI21" s="7">
        <v>0</v>
      </c>
      <c r="BJ21" s="7">
        <v>0</v>
      </c>
    </row>
    <row r="22" spans="2:62" ht="15" x14ac:dyDescent="0.25">
      <c r="B22" s="39" t="s">
        <v>142</v>
      </c>
      <c r="C22" t="s">
        <v>327</v>
      </c>
      <c r="D22" t="s">
        <v>143</v>
      </c>
      <c r="E22" s="40">
        <v>100</v>
      </c>
      <c r="F22" s="40">
        <v>76.05</v>
      </c>
      <c r="G22" s="40">
        <v>34.9</v>
      </c>
      <c r="H22" s="40">
        <v>50.84</v>
      </c>
      <c r="I22" s="40">
        <v>95.51</v>
      </c>
      <c r="J22" s="40">
        <v>100</v>
      </c>
      <c r="K22" s="40">
        <v>20.53</v>
      </c>
      <c r="L22" s="40">
        <v>31.34</v>
      </c>
      <c r="M22" s="40">
        <v>0</v>
      </c>
      <c r="N22" s="40">
        <v>70.81</v>
      </c>
      <c r="O22" s="40">
        <v>0</v>
      </c>
      <c r="P22" s="40">
        <v>24.24</v>
      </c>
      <c r="Q22" s="40">
        <v>4.3499999999999996</v>
      </c>
      <c r="R22" s="40">
        <v>38.43</v>
      </c>
      <c r="S22" s="40">
        <v>3.7</v>
      </c>
      <c r="T22" s="40">
        <v>90.8</v>
      </c>
      <c r="U22" s="40">
        <v>6.63</v>
      </c>
      <c r="V22" s="40">
        <v>0.03</v>
      </c>
      <c r="W22" s="40">
        <v>100</v>
      </c>
      <c r="X22" s="7">
        <v>3110</v>
      </c>
      <c r="Y22" s="7">
        <v>3110</v>
      </c>
      <c r="Z22" s="7">
        <v>2365</v>
      </c>
      <c r="AA22" s="7">
        <v>596</v>
      </c>
      <c r="AB22" s="7">
        <v>208</v>
      </c>
      <c r="AC22" s="7">
        <v>303</v>
      </c>
      <c r="AD22" s="7">
        <v>50.84</v>
      </c>
      <c r="AE22" s="7">
        <v>1426</v>
      </c>
      <c r="AF22" s="7">
        <v>1493</v>
      </c>
      <c r="AG22" s="7">
        <v>1560</v>
      </c>
      <c r="AH22" s="7">
        <v>3456</v>
      </c>
      <c r="AI22" s="7">
        <v>721</v>
      </c>
      <c r="AJ22" s="7">
        <v>148</v>
      </c>
      <c r="AK22" s="7">
        <v>3140</v>
      </c>
      <c r="AL22" s="7">
        <v>2795</v>
      </c>
      <c r="AM22" s="7">
        <v>876</v>
      </c>
      <c r="AN22" s="7">
        <v>0</v>
      </c>
      <c r="AO22" s="7">
        <v>55</v>
      </c>
      <c r="AP22" s="7">
        <v>3539</v>
      </c>
      <c r="AQ22" s="7">
        <v>2506</v>
      </c>
      <c r="AR22" s="7">
        <v>0</v>
      </c>
      <c r="AS22" s="7">
        <v>378</v>
      </c>
      <c r="AT22" s="7">
        <v>1539</v>
      </c>
      <c r="AU22" s="7">
        <v>373</v>
      </c>
      <c r="AV22" s="7">
        <v>1</v>
      </c>
      <c r="AW22" s="7">
        <v>23</v>
      </c>
      <c r="AX22" s="7">
        <v>1128</v>
      </c>
      <c r="AY22" s="7">
        <v>903</v>
      </c>
      <c r="AZ22" s="7">
        <v>347</v>
      </c>
      <c r="BA22" s="7">
        <v>1</v>
      </c>
      <c r="BB22" s="7">
        <v>27</v>
      </c>
      <c r="BC22" s="7">
        <v>2353</v>
      </c>
      <c r="BD22" s="7">
        <v>1772</v>
      </c>
      <c r="BE22" s="7">
        <v>1609</v>
      </c>
      <c r="BF22" s="7">
        <v>25</v>
      </c>
      <c r="BG22" s="7">
        <v>377</v>
      </c>
      <c r="BH22" s="7">
        <v>1</v>
      </c>
      <c r="BI22" s="7">
        <v>1</v>
      </c>
      <c r="BJ22" s="7">
        <v>1</v>
      </c>
    </row>
    <row r="23" spans="2:62" ht="15" x14ac:dyDescent="0.25">
      <c r="B23" s="39" t="s">
        <v>144</v>
      </c>
      <c r="C23" t="s">
        <v>327</v>
      </c>
      <c r="D23" t="s">
        <v>145</v>
      </c>
      <c r="E23" s="40">
        <v>100</v>
      </c>
      <c r="F23" s="40">
        <v>61.94</v>
      </c>
      <c r="G23" s="40">
        <v>38.89</v>
      </c>
      <c r="H23" s="40">
        <v>40.67</v>
      </c>
      <c r="I23" s="40">
        <v>86.67</v>
      </c>
      <c r="J23" s="40">
        <v>100</v>
      </c>
      <c r="K23" s="40">
        <v>9.7200000000000006</v>
      </c>
      <c r="L23" s="40">
        <v>25.92</v>
      </c>
      <c r="M23" s="40">
        <v>0</v>
      </c>
      <c r="N23" s="40">
        <v>54.46</v>
      </c>
      <c r="O23" s="40">
        <v>0</v>
      </c>
      <c r="P23" s="40">
        <v>21.48</v>
      </c>
      <c r="Q23" s="40">
        <v>0</v>
      </c>
      <c r="R23" s="40">
        <v>23.36</v>
      </c>
      <c r="S23" s="40">
        <v>6.25</v>
      </c>
      <c r="T23" s="40">
        <v>65.7</v>
      </c>
      <c r="U23" s="40">
        <v>9.64</v>
      </c>
      <c r="V23" s="40">
        <v>0</v>
      </c>
      <c r="W23" s="40">
        <v>0</v>
      </c>
      <c r="X23" s="7">
        <v>3276</v>
      </c>
      <c r="Y23" s="7">
        <v>3276</v>
      </c>
      <c r="Z23" s="7">
        <v>2029</v>
      </c>
      <c r="AA23" s="7">
        <v>450</v>
      </c>
      <c r="AB23" s="7">
        <v>175</v>
      </c>
      <c r="AC23" s="7">
        <v>183</v>
      </c>
      <c r="AD23" s="7">
        <v>40.67</v>
      </c>
      <c r="AE23" s="7">
        <v>754</v>
      </c>
      <c r="AF23" s="7">
        <v>870</v>
      </c>
      <c r="AG23" s="7">
        <v>1679</v>
      </c>
      <c r="AH23" s="7">
        <v>2855</v>
      </c>
      <c r="AI23" s="7">
        <v>772</v>
      </c>
      <c r="AJ23" s="7">
        <v>75</v>
      </c>
      <c r="AK23" s="7">
        <v>3221</v>
      </c>
      <c r="AL23" s="7">
        <v>2867</v>
      </c>
      <c r="AM23" s="7">
        <v>743</v>
      </c>
      <c r="AN23" s="7">
        <v>0</v>
      </c>
      <c r="AO23" s="7">
        <v>61</v>
      </c>
      <c r="AP23" s="7">
        <v>3566</v>
      </c>
      <c r="AQ23" s="7">
        <v>1942</v>
      </c>
      <c r="AR23" s="7">
        <v>0</v>
      </c>
      <c r="AS23" s="7">
        <v>147</v>
      </c>
      <c r="AT23" s="7">
        <v>1485</v>
      </c>
      <c r="AU23" s="7">
        <v>319</v>
      </c>
      <c r="AV23" s="7">
        <v>0</v>
      </c>
      <c r="AW23" s="7">
        <v>17</v>
      </c>
      <c r="AX23" s="7">
        <v>1203</v>
      </c>
      <c r="AY23" s="7">
        <v>963</v>
      </c>
      <c r="AZ23" s="7">
        <v>225</v>
      </c>
      <c r="BA23" s="7">
        <v>1</v>
      </c>
      <c r="BB23" s="7">
        <v>16</v>
      </c>
      <c r="BC23" s="7">
        <v>2439</v>
      </c>
      <c r="BD23" s="7">
        <v>1837</v>
      </c>
      <c r="BE23" s="7">
        <v>1207</v>
      </c>
      <c r="BF23" s="7">
        <v>24</v>
      </c>
      <c r="BG23" s="7">
        <v>249</v>
      </c>
      <c r="BH23" s="7">
        <v>0</v>
      </c>
      <c r="BI23" s="7">
        <v>0</v>
      </c>
      <c r="BJ23" s="7">
        <v>0</v>
      </c>
    </row>
    <row r="24" spans="2:62" ht="15" x14ac:dyDescent="0.25">
      <c r="B24" s="39" t="s">
        <v>146</v>
      </c>
      <c r="C24" t="s">
        <v>327</v>
      </c>
      <c r="D24" t="s">
        <v>147</v>
      </c>
      <c r="E24" s="40">
        <v>100</v>
      </c>
      <c r="F24" s="40">
        <v>81.67</v>
      </c>
      <c r="G24" s="40">
        <v>35.85</v>
      </c>
      <c r="H24" s="40">
        <v>46.54</v>
      </c>
      <c r="I24" s="40">
        <v>92.71</v>
      </c>
      <c r="J24" s="40">
        <v>100</v>
      </c>
      <c r="K24" s="40">
        <v>20.52</v>
      </c>
      <c r="L24" s="40">
        <v>38.61</v>
      </c>
      <c r="M24" s="40">
        <v>4.17</v>
      </c>
      <c r="N24" s="40">
        <v>52.42</v>
      </c>
      <c r="O24" s="40">
        <v>0</v>
      </c>
      <c r="P24" s="40">
        <v>33.520000000000003</v>
      </c>
      <c r="Q24" s="40">
        <v>11.11</v>
      </c>
      <c r="R24" s="40">
        <v>35.4</v>
      </c>
      <c r="S24" s="40">
        <v>5.26</v>
      </c>
      <c r="T24" s="40">
        <v>92.88</v>
      </c>
      <c r="U24" s="40">
        <v>10.73</v>
      </c>
      <c r="V24" s="40">
        <v>0</v>
      </c>
      <c r="W24" s="40">
        <v>0</v>
      </c>
      <c r="X24" s="7">
        <v>2171</v>
      </c>
      <c r="Y24" s="7">
        <v>2171</v>
      </c>
      <c r="Z24" s="7">
        <v>1773</v>
      </c>
      <c r="AA24" s="7">
        <v>477</v>
      </c>
      <c r="AB24" s="7">
        <v>171</v>
      </c>
      <c r="AC24" s="7">
        <v>222</v>
      </c>
      <c r="AD24" s="7">
        <v>46.54</v>
      </c>
      <c r="AE24" s="7">
        <v>699</v>
      </c>
      <c r="AF24" s="7">
        <v>754</v>
      </c>
      <c r="AG24" s="7">
        <v>1168</v>
      </c>
      <c r="AH24" s="7">
        <v>2229</v>
      </c>
      <c r="AI24" s="7">
        <v>463</v>
      </c>
      <c r="AJ24" s="7">
        <v>95</v>
      </c>
      <c r="AK24" s="7">
        <v>2135</v>
      </c>
      <c r="AL24" s="7">
        <v>1901</v>
      </c>
      <c r="AM24" s="7">
        <v>734</v>
      </c>
      <c r="AN24" s="7">
        <v>2</v>
      </c>
      <c r="AO24" s="7">
        <v>48</v>
      </c>
      <c r="AP24" s="7">
        <v>2333</v>
      </c>
      <c r="AQ24" s="7">
        <v>1223</v>
      </c>
      <c r="AR24" s="7">
        <v>0</v>
      </c>
      <c r="AS24" s="7">
        <v>73</v>
      </c>
      <c r="AT24" s="7">
        <v>895</v>
      </c>
      <c r="AU24" s="7">
        <v>300</v>
      </c>
      <c r="AV24" s="7">
        <v>1</v>
      </c>
      <c r="AW24" s="7">
        <v>9</v>
      </c>
      <c r="AX24" s="7">
        <v>744</v>
      </c>
      <c r="AY24" s="7">
        <v>596</v>
      </c>
      <c r="AZ24" s="7">
        <v>211</v>
      </c>
      <c r="BA24" s="7">
        <v>1</v>
      </c>
      <c r="BB24" s="7">
        <v>19</v>
      </c>
      <c r="BC24" s="7">
        <v>1603</v>
      </c>
      <c r="BD24" s="7">
        <v>1208</v>
      </c>
      <c r="BE24" s="7">
        <v>1122</v>
      </c>
      <c r="BF24" s="7">
        <v>31</v>
      </c>
      <c r="BG24" s="7">
        <v>289</v>
      </c>
      <c r="BH24" s="7">
        <v>0</v>
      </c>
      <c r="BI24" s="7">
        <v>0</v>
      </c>
      <c r="BJ24" s="7">
        <v>0</v>
      </c>
    </row>
    <row r="25" spans="2:62" ht="15" x14ac:dyDescent="0.25">
      <c r="B25" s="39" t="s">
        <v>148</v>
      </c>
      <c r="C25" t="s">
        <v>327</v>
      </c>
      <c r="D25" t="s">
        <v>149</v>
      </c>
      <c r="E25" s="40">
        <v>100</v>
      </c>
      <c r="F25" s="40">
        <v>81.97</v>
      </c>
      <c r="G25" s="40">
        <v>33.909999999999997</v>
      </c>
      <c r="H25" s="40">
        <v>43.69</v>
      </c>
      <c r="I25" s="40">
        <v>88.61</v>
      </c>
      <c r="J25" s="40">
        <v>100</v>
      </c>
      <c r="K25" s="40">
        <v>6.57</v>
      </c>
      <c r="L25" s="40">
        <v>23.37</v>
      </c>
      <c r="M25" s="40">
        <v>0</v>
      </c>
      <c r="N25" s="40">
        <v>33.340000000000003</v>
      </c>
      <c r="O25" s="40">
        <v>0</v>
      </c>
      <c r="P25" s="40">
        <v>16.899999999999999</v>
      </c>
      <c r="Q25" s="40">
        <v>0</v>
      </c>
      <c r="R25" s="40">
        <v>28.48</v>
      </c>
      <c r="S25" s="40">
        <v>3.67</v>
      </c>
      <c r="T25" s="40">
        <v>97.12</v>
      </c>
      <c r="U25" s="40">
        <v>8.43</v>
      </c>
      <c r="V25" s="40">
        <v>7.12</v>
      </c>
      <c r="W25" s="40">
        <v>0</v>
      </c>
      <c r="X25" s="7">
        <v>18506</v>
      </c>
      <c r="Y25" s="7">
        <v>18506</v>
      </c>
      <c r="Z25" s="7">
        <v>15170</v>
      </c>
      <c r="AA25" s="7">
        <v>2607</v>
      </c>
      <c r="AB25" s="7">
        <v>884</v>
      </c>
      <c r="AC25" s="7">
        <v>1139</v>
      </c>
      <c r="AD25" s="7">
        <v>43.69</v>
      </c>
      <c r="AE25" s="7">
        <v>4295</v>
      </c>
      <c r="AF25" s="7">
        <v>4847</v>
      </c>
      <c r="AG25" s="7">
        <v>11003</v>
      </c>
      <c r="AH25" s="7">
        <v>17954</v>
      </c>
      <c r="AI25" s="7">
        <v>2999</v>
      </c>
      <c r="AJ25" s="7">
        <v>197</v>
      </c>
      <c r="AK25" s="7">
        <v>17199</v>
      </c>
      <c r="AL25" s="7">
        <v>15308</v>
      </c>
      <c r="AM25" s="7">
        <v>3578</v>
      </c>
      <c r="AN25" s="7">
        <v>0</v>
      </c>
      <c r="AO25" s="7">
        <v>243</v>
      </c>
      <c r="AP25" s="7">
        <v>18058</v>
      </c>
      <c r="AQ25" s="7">
        <v>6020</v>
      </c>
      <c r="AR25" s="7">
        <v>0</v>
      </c>
      <c r="AS25" s="7">
        <v>446</v>
      </c>
      <c r="AT25" s="7">
        <v>4929</v>
      </c>
      <c r="AU25" s="7">
        <v>833</v>
      </c>
      <c r="AV25" s="7">
        <v>0</v>
      </c>
      <c r="AW25" s="7">
        <v>97</v>
      </c>
      <c r="AX25" s="7">
        <v>5134</v>
      </c>
      <c r="AY25" s="7">
        <v>4108</v>
      </c>
      <c r="AZ25" s="7">
        <v>1170</v>
      </c>
      <c r="BA25" s="7">
        <v>4</v>
      </c>
      <c r="BB25" s="7">
        <v>109</v>
      </c>
      <c r="BC25" s="7">
        <v>13183</v>
      </c>
      <c r="BD25" s="7">
        <v>9927</v>
      </c>
      <c r="BE25" s="7">
        <v>9641</v>
      </c>
      <c r="BF25" s="7">
        <v>138</v>
      </c>
      <c r="BG25" s="7">
        <v>1637</v>
      </c>
      <c r="BH25" s="7">
        <v>1317</v>
      </c>
      <c r="BI25" s="7">
        <v>0</v>
      </c>
      <c r="BJ25" s="7">
        <v>88</v>
      </c>
    </row>
    <row r="26" spans="2:62" ht="15" x14ac:dyDescent="0.25">
      <c r="B26" s="39" t="s">
        <v>150</v>
      </c>
      <c r="C26" t="s">
        <v>327</v>
      </c>
      <c r="D26" t="s">
        <v>151</v>
      </c>
      <c r="E26" s="40">
        <v>100</v>
      </c>
      <c r="F26" s="40">
        <v>64.78</v>
      </c>
      <c r="G26" s="40">
        <v>32.21</v>
      </c>
      <c r="H26" s="40">
        <v>49.66</v>
      </c>
      <c r="I26" s="40">
        <v>86.48</v>
      </c>
      <c r="J26" s="40">
        <v>100</v>
      </c>
      <c r="K26" s="40">
        <v>9.6999999999999993</v>
      </c>
      <c r="L26" s="40">
        <v>13.99</v>
      </c>
      <c r="M26" s="40">
        <v>0</v>
      </c>
      <c r="N26" s="40">
        <v>24.31</v>
      </c>
      <c r="O26" s="40">
        <v>0</v>
      </c>
      <c r="P26" s="40">
        <v>22.85</v>
      </c>
      <c r="Q26" s="40">
        <v>0</v>
      </c>
      <c r="R26" s="40">
        <v>24.68</v>
      </c>
      <c r="S26" s="40">
        <v>5.26</v>
      </c>
      <c r="T26" s="40">
        <v>76.73</v>
      </c>
      <c r="U26" s="40">
        <v>10.74</v>
      </c>
      <c r="V26" s="40">
        <v>2.38</v>
      </c>
      <c r="W26" s="40">
        <v>0</v>
      </c>
      <c r="X26" s="7">
        <v>16969</v>
      </c>
      <c r="Y26" s="7">
        <v>16969</v>
      </c>
      <c r="Z26" s="7">
        <v>10992</v>
      </c>
      <c r="AA26" s="7">
        <v>2223</v>
      </c>
      <c r="AB26" s="7">
        <v>716</v>
      </c>
      <c r="AC26" s="7">
        <v>1104</v>
      </c>
      <c r="AD26" s="7">
        <v>49.66</v>
      </c>
      <c r="AE26" s="7">
        <v>3179</v>
      </c>
      <c r="AF26" s="7">
        <v>3676</v>
      </c>
      <c r="AG26" s="7">
        <v>9809</v>
      </c>
      <c r="AH26" s="7">
        <v>11303</v>
      </c>
      <c r="AI26" s="7">
        <v>2919</v>
      </c>
      <c r="AJ26" s="7">
        <v>283</v>
      </c>
      <c r="AK26" s="7">
        <v>15656</v>
      </c>
      <c r="AL26" s="7">
        <v>13934</v>
      </c>
      <c r="AM26" s="7">
        <v>1949</v>
      </c>
      <c r="AN26" s="7">
        <v>0</v>
      </c>
      <c r="AO26" s="7">
        <v>125</v>
      </c>
      <c r="AP26" s="7">
        <v>16358</v>
      </c>
      <c r="AQ26" s="7">
        <v>3976</v>
      </c>
      <c r="AR26" s="7">
        <v>0</v>
      </c>
      <c r="AS26" s="7">
        <v>244</v>
      </c>
      <c r="AT26" s="7">
        <v>4582</v>
      </c>
      <c r="AU26" s="7">
        <v>1047</v>
      </c>
      <c r="AV26" s="7">
        <v>0</v>
      </c>
      <c r="AW26" s="7">
        <v>80</v>
      </c>
      <c r="AX26" s="7">
        <v>4993</v>
      </c>
      <c r="AY26" s="7">
        <v>3995</v>
      </c>
      <c r="AZ26" s="7">
        <v>986</v>
      </c>
      <c r="BA26" s="7">
        <v>3</v>
      </c>
      <c r="BB26" s="7">
        <v>57</v>
      </c>
      <c r="BC26" s="7">
        <v>12270</v>
      </c>
      <c r="BD26" s="7">
        <v>9240</v>
      </c>
      <c r="BE26" s="7">
        <v>7090</v>
      </c>
      <c r="BF26" s="7">
        <v>156</v>
      </c>
      <c r="BG26" s="7">
        <v>1452</v>
      </c>
      <c r="BH26" s="7">
        <v>404</v>
      </c>
      <c r="BI26" s="7">
        <v>0</v>
      </c>
      <c r="BJ26" s="7">
        <v>37</v>
      </c>
    </row>
    <row r="27" spans="2:62" ht="15" x14ac:dyDescent="0.25">
      <c r="B27" s="39" t="s">
        <v>152</v>
      </c>
      <c r="C27" t="s">
        <v>327</v>
      </c>
      <c r="D27" t="s">
        <v>153</v>
      </c>
      <c r="E27" s="40">
        <v>100</v>
      </c>
      <c r="F27" s="40">
        <v>56.91</v>
      </c>
      <c r="G27" s="40">
        <v>34.43</v>
      </c>
      <c r="H27" s="40">
        <v>50.44</v>
      </c>
      <c r="I27" s="40">
        <v>90.07</v>
      </c>
      <c r="J27" s="40">
        <v>100</v>
      </c>
      <c r="K27" s="40">
        <v>18.48</v>
      </c>
      <c r="L27" s="40">
        <v>30.3</v>
      </c>
      <c r="M27" s="40">
        <v>0</v>
      </c>
      <c r="N27" s="40">
        <v>48.33</v>
      </c>
      <c r="O27" s="40">
        <v>0</v>
      </c>
      <c r="P27" s="40">
        <v>19.079999999999998</v>
      </c>
      <c r="Q27" s="40">
        <v>5</v>
      </c>
      <c r="R27" s="40">
        <v>21.11</v>
      </c>
      <c r="S27" s="40">
        <v>0</v>
      </c>
      <c r="T27" s="40">
        <v>63.27</v>
      </c>
      <c r="U27" s="40">
        <v>6.98</v>
      </c>
      <c r="V27" s="40">
        <v>0</v>
      </c>
      <c r="W27" s="40">
        <v>0</v>
      </c>
      <c r="X27" s="7">
        <v>3077</v>
      </c>
      <c r="Y27" s="7">
        <v>3077</v>
      </c>
      <c r="Z27" s="7">
        <v>1751</v>
      </c>
      <c r="AA27" s="7">
        <v>456</v>
      </c>
      <c r="AB27" s="7">
        <v>157</v>
      </c>
      <c r="AC27" s="7">
        <v>230</v>
      </c>
      <c r="AD27" s="7">
        <v>50.44</v>
      </c>
      <c r="AE27" s="7">
        <v>735</v>
      </c>
      <c r="AF27" s="7">
        <v>816</v>
      </c>
      <c r="AG27" s="7">
        <v>1648</v>
      </c>
      <c r="AH27" s="7">
        <v>2996</v>
      </c>
      <c r="AI27" s="7">
        <v>736</v>
      </c>
      <c r="AJ27" s="7">
        <v>136</v>
      </c>
      <c r="AK27" s="7">
        <v>2925</v>
      </c>
      <c r="AL27" s="7">
        <v>2604</v>
      </c>
      <c r="AM27" s="7">
        <v>789</v>
      </c>
      <c r="AN27" s="7">
        <v>0</v>
      </c>
      <c r="AO27" s="7">
        <v>80</v>
      </c>
      <c r="AP27" s="7">
        <v>3168</v>
      </c>
      <c r="AQ27" s="7">
        <v>1531</v>
      </c>
      <c r="AR27" s="7">
        <v>0</v>
      </c>
      <c r="AS27" s="7">
        <v>131</v>
      </c>
      <c r="AT27" s="7">
        <v>1263</v>
      </c>
      <c r="AU27" s="7">
        <v>241</v>
      </c>
      <c r="AV27" s="7">
        <v>1</v>
      </c>
      <c r="AW27" s="7">
        <v>20</v>
      </c>
      <c r="AX27" s="7">
        <v>1101</v>
      </c>
      <c r="AY27" s="7">
        <v>881</v>
      </c>
      <c r="AZ27" s="7">
        <v>186</v>
      </c>
      <c r="BA27" s="7">
        <v>0</v>
      </c>
      <c r="BB27" s="7">
        <v>17</v>
      </c>
      <c r="BC27" s="7">
        <v>2227</v>
      </c>
      <c r="BD27" s="7">
        <v>1677</v>
      </c>
      <c r="BE27" s="7">
        <v>1061</v>
      </c>
      <c r="BF27" s="7">
        <v>18</v>
      </c>
      <c r="BG27" s="7">
        <v>258</v>
      </c>
      <c r="BH27" s="7">
        <v>0</v>
      </c>
      <c r="BI27" s="7">
        <v>0</v>
      </c>
      <c r="BJ27" s="7">
        <v>0</v>
      </c>
    </row>
    <row r="28" spans="2:62" ht="15" x14ac:dyDescent="0.25">
      <c r="B28" s="39" t="s">
        <v>154</v>
      </c>
      <c r="C28" t="s">
        <v>327</v>
      </c>
      <c r="D28" t="s">
        <v>155</v>
      </c>
      <c r="E28" s="40">
        <v>100</v>
      </c>
      <c r="F28" s="40">
        <v>52.18</v>
      </c>
      <c r="G28" s="40">
        <v>27.27</v>
      </c>
      <c r="H28" s="40">
        <v>54.26</v>
      </c>
      <c r="I28" s="40">
        <v>94.36</v>
      </c>
      <c r="J28" s="40">
        <v>100</v>
      </c>
      <c r="K28" s="40">
        <v>8.01</v>
      </c>
      <c r="L28" s="40">
        <v>24.89</v>
      </c>
      <c r="M28" s="40">
        <v>0</v>
      </c>
      <c r="N28" s="40">
        <v>39.36</v>
      </c>
      <c r="O28" s="40">
        <v>0</v>
      </c>
      <c r="P28" s="40">
        <v>20.6</v>
      </c>
      <c r="Q28" s="40">
        <v>0</v>
      </c>
      <c r="R28" s="40">
        <v>29.1</v>
      </c>
      <c r="S28" s="40">
        <v>0</v>
      </c>
      <c r="T28" s="40">
        <v>60.1</v>
      </c>
      <c r="U28" s="40">
        <v>8.57</v>
      </c>
      <c r="V28" s="40">
        <v>0</v>
      </c>
      <c r="W28" s="40">
        <v>0</v>
      </c>
      <c r="X28" s="7">
        <v>2815</v>
      </c>
      <c r="Y28" s="7">
        <v>2815</v>
      </c>
      <c r="Z28" s="7">
        <v>1469</v>
      </c>
      <c r="AA28" s="7">
        <v>352</v>
      </c>
      <c r="AB28" s="7">
        <v>96</v>
      </c>
      <c r="AC28" s="7">
        <v>191</v>
      </c>
      <c r="AD28" s="7">
        <v>54.26</v>
      </c>
      <c r="AE28" s="7">
        <v>736</v>
      </c>
      <c r="AF28" s="7">
        <v>780</v>
      </c>
      <c r="AG28" s="7">
        <v>1534</v>
      </c>
      <c r="AH28" s="7">
        <v>2681</v>
      </c>
      <c r="AI28" s="7">
        <v>624</v>
      </c>
      <c r="AJ28" s="7">
        <v>50</v>
      </c>
      <c r="AK28" s="7">
        <v>2717</v>
      </c>
      <c r="AL28" s="7">
        <v>2419</v>
      </c>
      <c r="AM28" s="7">
        <v>602</v>
      </c>
      <c r="AN28" s="7">
        <v>0</v>
      </c>
      <c r="AO28" s="7">
        <v>24</v>
      </c>
      <c r="AP28" s="7">
        <v>2993</v>
      </c>
      <c r="AQ28" s="7">
        <v>1178</v>
      </c>
      <c r="AR28" s="7">
        <v>0</v>
      </c>
      <c r="AS28" s="7">
        <v>53</v>
      </c>
      <c r="AT28" s="7">
        <v>1209</v>
      </c>
      <c r="AU28" s="7">
        <v>249</v>
      </c>
      <c r="AV28" s="7">
        <v>0</v>
      </c>
      <c r="AW28" s="7">
        <v>3</v>
      </c>
      <c r="AX28" s="7">
        <v>975</v>
      </c>
      <c r="AY28" s="7">
        <v>780</v>
      </c>
      <c r="AZ28" s="7">
        <v>227</v>
      </c>
      <c r="BA28" s="7">
        <v>0</v>
      </c>
      <c r="BB28" s="7">
        <v>15</v>
      </c>
      <c r="BC28" s="7">
        <v>2076</v>
      </c>
      <c r="BD28" s="7">
        <v>1564</v>
      </c>
      <c r="BE28" s="7">
        <v>940</v>
      </c>
      <c r="BF28" s="7">
        <v>18</v>
      </c>
      <c r="BG28" s="7">
        <v>210</v>
      </c>
      <c r="BH28" s="7">
        <v>0</v>
      </c>
      <c r="BI28" s="7">
        <v>0</v>
      </c>
      <c r="BJ28" s="7">
        <v>0</v>
      </c>
    </row>
    <row r="29" spans="2:62" ht="15" x14ac:dyDescent="0.25">
      <c r="B29" s="39" t="s">
        <v>156</v>
      </c>
      <c r="C29" t="s">
        <v>327</v>
      </c>
      <c r="D29" t="s">
        <v>157</v>
      </c>
      <c r="E29" s="40">
        <v>100</v>
      </c>
      <c r="F29" s="40">
        <v>74.540000000000006</v>
      </c>
      <c r="G29" s="40">
        <v>36.53</v>
      </c>
      <c r="H29" s="40">
        <v>48.4</v>
      </c>
      <c r="I29" s="40">
        <v>94.14</v>
      </c>
      <c r="J29" s="40">
        <v>100</v>
      </c>
      <c r="K29" s="40">
        <v>20.63</v>
      </c>
      <c r="L29" s="40">
        <v>33</v>
      </c>
      <c r="M29" s="40">
        <v>0</v>
      </c>
      <c r="N29" s="40">
        <v>68.94</v>
      </c>
      <c r="O29" s="40">
        <v>0</v>
      </c>
      <c r="P29" s="40">
        <v>19.829999999999998</v>
      </c>
      <c r="Q29" s="40">
        <v>0</v>
      </c>
      <c r="R29" s="40">
        <v>39.69</v>
      </c>
      <c r="S29" s="40">
        <v>10</v>
      </c>
      <c r="T29" s="40">
        <v>89.76</v>
      </c>
      <c r="U29" s="40">
        <v>10.61</v>
      </c>
      <c r="V29" s="40">
        <v>0</v>
      </c>
      <c r="W29" s="40">
        <v>0</v>
      </c>
      <c r="X29" s="7">
        <v>1363</v>
      </c>
      <c r="Y29" s="7">
        <v>1363</v>
      </c>
      <c r="Z29" s="7">
        <v>1016</v>
      </c>
      <c r="AA29" s="7">
        <v>219</v>
      </c>
      <c r="AB29" s="7">
        <v>80</v>
      </c>
      <c r="AC29" s="7">
        <v>106</v>
      </c>
      <c r="AD29" s="7">
        <v>48.4</v>
      </c>
      <c r="AE29" s="7">
        <v>578</v>
      </c>
      <c r="AF29" s="7">
        <v>614</v>
      </c>
      <c r="AG29" s="7">
        <v>724</v>
      </c>
      <c r="AH29" s="7">
        <v>1588</v>
      </c>
      <c r="AI29" s="7">
        <v>320</v>
      </c>
      <c r="AJ29" s="7">
        <v>66</v>
      </c>
      <c r="AK29" s="7">
        <v>1341</v>
      </c>
      <c r="AL29" s="7">
        <v>1194</v>
      </c>
      <c r="AM29" s="7">
        <v>394</v>
      </c>
      <c r="AN29" s="7">
        <v>0</v>
      </c>
      <c r="AO29" s="7">
        <v>12</v>
      </c>
      <c r="AP29" s="7">
        <v>1542</v>
      </c>
      <c r="AQ29" s="7">
        <v>1063</v>
      </c>
      <c r="AR29" s="7">
        <v>0</v>
      </c>
      <c r="AS29" s="7">
        <v>71</v>
      </c>
      <c r="AT29" s="7">
        <v>706</v>
      </c>
      <c r="AU29" s="7">
        <v>140</v>
      </c>
      <c r="AV29" s="7">
        <v>0</v>
      </c>
      <c r="AW29" s="7">
        <v>11</v>
      </c>
      <c r="AX29" s="7">
        <v>485</v>
      </c>
      <c r="AY29" s="7">
        <v>388</v>
      </c>
      <c r="AZ29" s="7">
        <v>154</v>
      </c>
      <c r="BA29" s="7">
        <v>1</v>
      </c>
      <c r="BB29" s="7">
        <v>10</v>
      </c>
      <c r="BC29" s="7">
        <v>985</v>
      </c>
      <c r="BD29" s="7">
        <v>742</v>
      </c>
      <c r="BE29" s="7">
        <v>666</v>
      </c>
      <c r="BF29" s="7">
        <v>14</v>
      </c>
      <c r="BG29" s="7">
        <v>132</v>
      </c>
      <c r="BH29" s="7">
        <v>0</v>
      </c>
      <c r="BI29" s="7">
        <v>0</v>
      </c>
      <c r="BJ29" s="7">
        <v>0</v>
      </c>
    </row>
    <row r="30" spans="2:62" ht="15" x14ac:dyDescent="0.25">
      <c r="B30" s="39" t="s">
        <v>158</v>
      </c>
      <c r="C30" t="s">
        <v>327</v>
      </c>
      <c r="D30" t="s">
        <v>159</v>
      </c>
      <c r="E30" s="40">
        <v>100</v>
      </c>
      <c r="F30" s="40">
        <v>66.19</v>
      </c>
      <c r="G30" s="40">
        <v>35.18</v>
      </c>
      <c r="H30" s="40">
        <v>47.04</v>
      </c>
      <c r="I30" s="40">
        <v>86.33</v>
      </c>
      <c r="J30" s="40">
        <v>97.47</v>
      </c>
      <c r="K30" s="40">
        <v>17.11</v>
      </c>
      <c r="L30" s="40">
        <v>29.17</v>
      </c>
      <c r="M30" s="40">
        <v>0.71</v>
      </c>
      <c r="N30" s="40">
        <v>63.11</v>
      </c>
      <c r="O30" s="40">
        <v>0.36</v>
      </c>
      <c r="P30" s="40">
        <v>20.309999999999999</v>
      </c>
      <c r="Q30" s="40">
        <v>0</v>
      </c>
      <c r="R30" s="40">
        <v>30.84</v>
      </c>
      <c r="S30" s="40">
        <v>6.67</v>
      </c>
      <c r="T30" s="40">
        <v>78.760000000000005</v>
      </c>
      <c r="U30" s="40">
        <v>7.8</v>
      </c>
      <c r="V30" s="40">
        <v>0.13</v>
      </c>
      <c r="W30" s="40">
        <v>0</v>
      </c>
      <c r="X30" s="7">
        <v>7898</v>
      </c>
      <c r="Y30" s="7">
        <v>7898</v>
      </c>
      <c r="Z30" s="7">
        <v>5228</v>
      </c>
      <c r="AA30" s="7">
        <v>1248</v>
      </c>
      <c r="AB30" s="7">
        <v>439</v>
      </c>
      <c r="AC30" s="7">
        <v>587</v>
      </c>
      <c r="AD30" s="7">
        <v>47.04</v>
      </c>
      <c r="AE30" s="7">
        <v>1971</v>
      </c>
      <c r="AF30" s="7">
        <v>2283</v>
      </c>
      <c r="AG30" s="7">
        <v>4268</v>
      </c>
      <c r="AH30" s="7">
        <v>4160</v>
      </c>
      <c r="AI30" s="7">
        <v>1695</v>
      </c>
      <c r="AJ30" s="7">
        <v>290</v>
      </c>
      <c r="AK30" s="7">
        <v>7245</v>
      </c>
      <c r="AL30" s="7">
        <v>6449</v>
      </c>
      <c r="AM30" s="7">
        <v>1881</v>
      </c>
      <c r="AN30" s="7">
        <v>1</v>
      </c>
      <c r="AO30" s="7">
        <v>141</v>
      </c>
      <c r="AP30" s="7">
        <v>7866</v>
      </c>
      <c r="AQ30" s="7">
        <v>4964</v>
      </c>
      <c r="AR30" s="7">
        <v>2</v>
      </c>
      <c r="AS30" s="7">
        <v>554</v>
      </c>
      <c r="AT30" s="7">
        <v>3014</v>
      </c>
      <c r="AU30" s="7">
        <v>612</v>
      </c>
      <c r="AV30" s="7">
        <v>0</v>
      </c>
      <c r="AW30" s="7">
        <v>53</v>
      </c>
      <c r="AX30" s="7">
        <v>2674</v>
      </c>
      <c r="AY30" s="7">
        <v>2140</v>
      </c>
      <c r="AZ30" s="7">
        <v>660</v>
      </c>
      <c r="BA30" s="7">
        <v>5</v>
      </c>
      <c r="BB30" s="7">
        <v>75</v>
      </c>
      <c r="BC30" s="7">
        <v>5550</v>
      </c>
      <c r="BD30" s="7">
        <v>4180</v>
      </c>
      <c r="BE30" s="7">
        <v>3292</v>
      </c>
      <c r="BF30" s="7">
        <v>51</v>
      </c>
      <c r="BG30" s="7">
        <v>654</v>
      </c>
      <c r="BH30" s="7">
        <v>10</v>
      </c>
      <c r="BI30" s="7">
        <v>0</v>
      </c>
      <c r="BJ30" s="7">
        <v>0</v>
      </c>
    </row>
    <row r="31" spans="2:62" ht="15" x14ac:dyDescent="0.25">
      <c r="B31" s="39" t="s">
        <v>160</v>
      </c>
      <c r="C31" t="s">
        <v>327</v>
      </c>
      <c r="D31" t="s">
        <v>161</v>
      </c>
      <c r="E31" s="40">
        <v>100</v>
      </c>
      <c r="F31" s="40">
        <v>63.44</v>
      </c>
      <c r="G31" s="40">
        <v>27.91</v>
      </c>
      <c r="H31" s="40">
        <v>59.88</v>
      </c>
      <c r="I31" s="40">
        <v>93.43</v>
      </c>
      <c r="J31" s="40">
        <v>100</v>
      </c>
      <c r="K31" s="40">
        <v>10.14</v>
      </c>
      <c r="L31" s="40">
        <v>15.24</v>
      </c>
      <c r="M31" s="40">
        <v>3.57</v>
      </c>
      <c r="N31" s="40">
        <v>26.83</v>
      </c>
      <c r="O31" s="40">
        <v>0</v>
      </c>
      <c r="P31" s="40">
        <v>15.89</v>
      </c>
      <c r="Q31" s="40">
        <v>0</v>
      </c>
      <c r="R31" s="40">
        <v>21.75</v>
      </c>
      <c r="S31" s="40">
        <v>12.5</v>
      </c>
      <c r="T31" s="40">
        <v>67.64</v>
      </c>
      <c r="U31" s="40">
        <v>9.5</v>
      </c>
      <c r="V31" s="40">
        <v>0</v>
      </c>
      <c r="W31" s="40">
        <v>0</v>
      </c>
      <c r="X31" s="7">
        <v>2314</v>
      </c>
      <c r="Y31" s="7">
        <v>2314</v>
      </c>
      <c r="Z31" s="7">
        <v>1468</v>
      </c>
      <c r="AA31" s="7">
        <v>344</v>
      </c>
      <c r="AB31" s="7">
        <v>96</v>
      </c>
      <c r="AC31" s="7">
        <v>206</v>
      </c>
      <c r="AD31" s="7">
        <v>59.88</v>
      </c>
      <c r="AE31" s="7">
        <v>512</v>
      </c>
      <c r="AF31" s="7">
        <v>548</v>
      </c>
      <c r="AG31" s="7">
        <v>1254</v>
      </c>
      <c r="AH31" s="7">
        <v>2320</v>
      </c>
      <c r="AI31" s="7">
        <v>513</v>
      </c>
      <c r="AJ31" s="7">
        <v>52</v>
      </c>
      <c r="AK31" s="7">
        <v>2196</v>
      </c>
      <c r="AL31" s="7">
        <v>1955</v>
      </c>
      <c r="AM31" s="7">
        <v>298</v>
      </c>
      <c r="AN31" s="7">
        <v>1</v>
      </c>
      <c r="AO31" s="7">
        <v>28</v>
      </c>
      <c r="AP31" s="7">
        <v>2356</v>
      </c>
      <c r="AQ31" s="7">
        <v>632</v>
      </c>
      <c r="AR31" s="7">
        <v>0</v>
      </c>
      <c r="AS31" s="7">
        <v>42</v>
      </c>
      <c r="AT31" s="7">
        <v>881</v>
      </c>
      <c r="AU31" s="7">
        <v>140</v>
      </c>
      <c r="AV31" s="7">
        <v>0</v>
      </c>
      <c r="AW31" s="7">
        <v>14</v>
      </c>
      <c r="AX31" s="7">
        <v>769</v>
      </c>
      <c r="AY31" s="7">
        <v>616</v>
      </c>
      <c r="AZ31" s="7">
        <v>134</v>
      </c>
      <c r="BA31" s="7">
        <v>1</v>
      </c>
      <c r="BB31" s="7">
        <v>8</v>
      </c>
      <c r="BC31" s="7">
        <v>1674</v>
      </c>
      <c r="BD31" s="7">
        <v>1261</v>
      </c>
      <c r="BE31" s="7">
        <v>853</v>
      </c>
      <c r="BF31" s="7">
        <v>17</v>
      </c>
      <c r="BG31" s="7">
        <v>179</v>
      </c>
      <c r="BH31" s="7">
        <v>0</v>
      </c>
      <c r="BI31" s="7">
        <v>0</v>
      </c>
      <c r="BJ31" s="7">
        <v>0</v>
      </c>
    </row>
    <row r="32" spans="2:62" ht="15" x14ac:dyDescent="0.25">
      <c r="B32" s="39" t="s">
        <v>162</v>
      </c>
      <c r="C32" t="s">
        <v>327</v>
      </c>
      <c r="D32" t="s">
        <v>163</v>
      </c>
      <c r="E32" s="40">
        <v>100</v>
      </c>
      <c r="F32" s="40">
        <v>98.32</v>
      </c>
      <c r="G32" s="40">
        <v>28.95</v>
      </c>
      <c r="H32" s="40">
        <v>55.26</v>
      </c>
      <c r="I32" s="40">
        <v>95.31</v>
      </c>
      <c r="J32" s="40">
        <v>100</v>
      </c>
      <c r="K32" s="40">
        <v>40.82</v>
      </c>
      <c r="L32" s="40">
        <v>49.59</v>
      </c>
      <c r="M32" s="40">
        <v>0</v>
      </c>
      <c r="N32" s="40">
        <v>72.02</v>
      </c>
      <c r="O32" s="40">
        <v>0</v>
      </c>
      <c r="P32" s="40">
        <v>16.100000000000001</v>
      </c>
      <c r="Q32" s="40">
        <v>0</v>
      </c>
      <c r="R32" s="40">
        <v>44</v>
      </c>
      <c r="S32" s="40">
        <v>0</v>
      </c>
      <c r="T32" s="40">
        <v>100</v>
      </c>
      <c r="U32" s="40">
        <v>12.12</v>
      </c>
      <c r="V32" s="40">
        <v>0</v>
      </c>
      <c r="W32" s="40">
        <v>0</v>
      </c>
      <c r="X32" s="7">
        <v>119</v>
      </c>
      <c r="Y32" s="7">
        <v>119</v>
      </c>
      <c r="Z32" s="7">
        <v>117</v>
      </c>
      <c r="AA32" s="7">
        <v>38</v>
      </c>
      <c r="AB32" s="7">
        <v>11</v>
      </c>
      <c r="AC32" s="7">
        <v>21</v>
      </c>
      <c r="AD32" s="7">
        <v>55.26</v>
      </c>
      <c r="AE32" s="7">
        <v>61</v>
      </c>
      <c r="AF32" s="7">
        <v>64</v>
      </c>
      <c r="AG32" s="7">
        <v>45</v>
      </c>
      <c r="AH32" s="7">
        <v>103</v>
      </c>
      <c r="AI32" s="7">
        <v>49</v>
      </c>
      <c r="AJ32" s="7">
        <v>20</v>
      </c>
      <c r="AK32" s="7">
        <v>135</v>
      </c>
      <c r="AL32" s="7">
        <v>121</v>
      </c>
      <c r="AM32" s="7">
        <v>60</v>
      </c>
      <c r="AN32" s="7">
        <v>0</v>
      </c>
      <c r="AO32" s="7">
        <v>3</v>
      </c>
      <c r="AP32" s="7">
        <v>168</v>
      </c>
      <c r="AQ32" s="7">
        <v>121</v>
      </c>
      <c r="AR32" s="7">
        <v>0</v>
      </c>
      <c r="AS32" s="7">
        <v>2</v>
      </c>
      <c r="AT32" s="7">
        <v>118</v>
      </c>
      <c r="AU32" s="7">
        <v>19</v>
      </c>
      <c r="AV32" s="7">
        <v>0</v>
      </c>
      <c r="AW32" s="7">
        <v>0</v>
      </c>
      <c r="AX32" s="7">
        <v>62</v>
      </c>
      <c r="AY32" s="7">
        <v>50</v>
      </c>
      <c r="AZ32" s="7">
        <v>22</v>
      </c>
      <c r="BA32" s="7">
        <v>0</v>
      </c>
      <c r="BB32" s="7">
        <v>0</v>
      </c>
      <c r="BC32" s="7">
        <v>89</v>
      </c>
      <c r="BD32" s="7">
        <v>68</v>
      </c>
      <c r="BE32" s="7">
        <v>90</v>
      </c>
      <c r="BF32" s="7">
        <v>4</v>
      </c>
      <c r="BG32" s="7">
        <v>33</v>
      </c>
      <c r="BH32" s="7">
        <v>0</v>
      </c>
      <c r="BI32" s="7">
        <v>0</v>
      </c>
      <c r="BJ32" s="7">
        <v>0</v>
      </c>
    </row>
    <row r="33" spans="2:62" ht="15" x14ac:dyDescent="0.25">
      <c r="B33" s="39" t="s">
        <v>164</v>
      </c>
      <c r="C33" t="s">
        <v>327</v>
      </c>
      <c r="D33" t="s">
        <v>165</v>
      </c>
      <c r="E33" s="40">
        <v>100</v>
      </c>
      <c r="F33" s="40">
        <v>74.83</v>
      </c>
      <c r="G33" s="40">
        <v>34.119999999999997</v>
      </c>
      <c r="H33" s="40">
        <v>45.55</v>
      </c>
      <c r="I33" s="40">
        <v>90.29</v>
      </c>
      <c r="J33" s="40">
        <v>100</v>
      </c>
      <c r="K33" s="40">
        <v>15.11</v>
      </c>
      <c r="L33" s="40">
        <v>27.77</v>
      </c>
      <c r="M33" s="40">
        <v>0.23</v>
      </c>
      <c r="N33" s="40">
        <v>53.99</v>
      </c>
      <c r="O33" s="40">
        <v>0.09</v>
      </c>
      <c r="P33" s="40">
        <v>20.18</v>
      </c>
      <c r="Q33" s="40">
        <v>1.95</v>
      </c>
      <c r="R33" s="40">
        <v>32.369999999999997</v>
      </c>
      <c r="S33" s="40">
        <v>2.15</v>
      </c>
      <c r="T33" s="40">
        <v>85.79</v>
      </c>
      <c r="U33" s="40">
        <v>8.02</v>
      </c>
      <c r="V33" s="40">
        <v>1.22</v>
      </c>
      <c r="W33" s="40">
        <v>0.79</v>
      </c>
      <c r="X33" s="7">
        <v>162136</v>
      </c>
      <c r="Y33" s="7">
        <v>162136</v>
      </c>
      <c r="Z33" s="7">
        <v>121329</v>
      </c>
      <c r="AA33" s="7">
        <v>27873</v>
      </c>
      <c r="AB33" s="7">
        <v>9511</v>
      </c>
      <c r="AC33" s="7">
        <v>12695</v>
      </c>
      <c r="AD33" s="7">
        <v>1214</v>
      </c>
      <c r="AE33" s="7">
        <v>43774</v>
      </c>
      <c r="AF33" s="7">
        <v>48480</v>
      </c>
      <c r="AG33" s="7">
        <v>86732</v>
      </c>
      <c r="AH33" s="7">
        <v>141842</v>
      </c>
      <c r="AI33" s="7">
        <v>35814</v>
      </c>
      <c r="AJ33" s="7">
        <v>5411</v>
      </c>
      <c r="AK33" s="7">
        <v>155670</v>
      </c>
      <c r="AL33" s="7">
        <v>138559</v>
      </c>
      <c r="AM33" s="7">
        <v>38478</v>
      </c>
      <c r="AN33" s="7">
        <v>6</v>
      </c>
      <c r="AO33" s="7">
        <v>2626</v>
      </c>
      <c r="AP33" s="7">
        <v>169929</v>
      </c>
      <c r="AQ33" s="7">
        <v>91752</v>
      </c>
      <c r="AR33" s="7">
        <v>7</v>
      </c>
      <c r="AS33" s="7">
        <v>8150</v>
      </c>
      <c r="AT33" s="7">
        <v>66223</v>
      </c>
      <c r="AU33" s="7">
        <v>13363</v>
      </c>
      <c r="AV33" s="7">
        <v>18</v>
      </c>
      <c r="AW33" s="7">
        <v>925</v>
      </c>
      <c r="AX33" s="7">
        <v>55787</v>
      </c>
      <c r="AY33" s="7">
        <v>44642</v>
      </c>
      <c r="AZ33" s="7">
        <v>14451</v>
      </c>
      <c r="BA33" s="7">
        <v>36</v>
      </c>
      <c r="BB33" s="7">
        <v>1674</v>
      </c>
      <c r="BC33" s="7">
        <v>118758</v>
      </c>
      <c r="BD33" s="7">
        <v>89440</v>
      </c>
      <c r="BE33" s="7">
        <v>76732</v>
      </c>
      <c r="BF33" s="7">
        <v>1393</v>
      </c>
      <c r="BG33" s="7">
        <v>17371</v>
      </c>
      <c r="BH33" s="7">
        <v>1970</v>
      </c>
      <c r="BI33" s="7">
        <v>1</v>
      </c>
      <c r="BJ33" s="7">
        <v>127</v>
      </c>
    </row>
    <row r="34" spans="2:62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</row>
    <row r="35" spans="2:62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</row>
    <row r="36" spans="2:62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</row>
    <row r="37" spans="2:62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</row>
    <row r="38" spans="2:62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</row>
    <row r="39" spans="2:62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</row>
    <row r="40" spans="2:62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</row>
    <row r="41" spans="2:62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</row>
    <row r="42" spans="2:62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</row>
    <row r="43" spans="2:62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</row>
    <row r="44" spans="2:62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</row>
    <row r="45" spans="2:62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</row>
    <row r="46" spans="2:62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</row>
    <row r="47" spans="2:62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</row>
    <row r="48" spans="2:62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</row>
    <row r="49" spans="5:62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</row>
    <row r="50" spans="5:62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</row>
    <row r="51" spans="5:62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</row>
    <row r="52" spans="5:62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</row>
    <row r="53" spans="5:62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</row>
    <row r="54" spans="5:62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</row>
    <row r="55" spans="5:62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</row>
    <row r="56" spans="5:62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</row>
    <row r="57" spans="5:62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</row>
    <row r="58" spans="5:62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</row>
    <row r="59" spans="5:62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</row>
    <row r="60" spans="5:62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</row>
    <row r="61" spans="5:62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</row>
    <row r="62" spans="5:62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</row>
    <row r="63" spans="5:62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</row>
    <row r="64" spans="5:62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</row>
    <row r="65" spans="5:62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</row>
    <row r="66" spans="5:62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</row>
    <row r="67" spans="5:62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</row>
    <row r="68" spans="5:62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</row>
    <row r="69" spans="5:62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</row>
    <row r="70" spans="5:62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</row>
    <row r="71" spans="5:62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</row>
    <row r="72" spans="5:62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</row>
    <row r="73" spans="5:62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</row>
    <row r="74" spans="5:62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</row>
    <row r="75" spans="5:62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</row>
    <row r="76" spans="5:62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</row>
    <row r="77" spans="5:62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</row>
    <row r="78" spans="5:62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</row>
    <row r="79" spans="5:62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</row>
    <row r="80" spans="5:62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</row>
    <row r="81" spans="5:62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</row>
    <row r="82" spans="5:62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</row>
    <row r="83" spans="5:62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</row>
    <row r="84" spans="5:62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</row>
    <row r="85" spans="5:62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</row>
    <row r="86" spans="5:62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</row>
    <row r="87" spans="5:62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</row>
    <row r="88" spans="5:62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</row>
    <row r="89" spans="5:62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</row>
    <row r="90" spans="5:62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</row>
    <row r="91" spans="5:62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</row>
    <row r="92" spans="5:62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</row>
    <row r="93" spans="5:62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</row>
    <row r="94" spans="5:62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</row>
    <row r="95" spans="5:62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</row>
    <row r="96" spans="5:62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</row>
    <row r="97" spans="5:62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</row>
    <row r="98" spans="5:62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</row>
    <row r="99" spans="5:62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</row>
    <row r="100" spans="5:62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</row>
    <row r="101" spans="5:62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</row>
    <row r="102" spans="5:62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</row>
    <row r="103" spans="5:62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</row>
    <row r="104" spans="5:62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</row>
    <row r="105" spans="5:62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</row>
    <row r="106" spans="5:62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</row>
    <row r="107" spans="5:62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</row>
    <row r="108" spans="5:62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</row>
    <row r="109" spans="5:62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</row>
    <row r="110" spans="5:62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</row>
    <row r="111" spans="5:62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</row>
    <row r="112" spans="5:62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</row>
    <row r="113" spans="5:62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</row>
    <row r="114" spans="5:62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</row>
    <row r="115" spans="5:62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</row>
    <row r="116" spans="5:62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</row>
    <row r="117" spans="5:62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</row>
    <row r="118" spans="5:62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</row>
    <row r="119" spans="5:62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</row>
    <row r="120" spans="5:62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</row>
    <row r="121" spans="5:62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</row>
    <row r="122" spans="5:62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</row>
    <row r="123" spans="5:62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</row>
    <row r="124" spans="5:62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</row>
    <row r="125" spans="5:62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N128"/>
  <sheetViews>
    <sheetView zoomScale="85" zoomScaleNormal="85" workbookViewId="0">
      <selection activeCell="H4" sqref="H4"/>
    </sheetView>
  </sheetViews>
  <sheetFormatPr baseColWidth="10" defaultRowHeight="15" x14ac:dyDescent="0.25"/>
  <cols>
    <col min="1" max="1" width="14.85546875" customWidth="1"/>
    <col min="2" max="4" width="15.5703125" customWidth="1"/>
    <col min="5" max="7" width="19.85546875" customWidth="1"/>
    <col min="9" max="9" width="16.7109375" customWidth="1"/>
    <col min="10" max="10" width="17.85546875" customWidth="1"/>
    <col min="11" max="11" width="40.5703125" customWidth="1"/>
    <col min="12" max="12" width="14.7109375" customWidth="1"/>
    <col min="13" max="13" width="16.42578125" customWidth="1"/>
  </cols>
  <sheetData>
    <row r="1" spans="1:14" ht="14.45" x14ac:dyDescent="0.3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4.4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45" x14ac:dyDescent="0.3">
      <c r="A4" s="12" t="s">
        <v>49</v>
      </c>
      <c r="D4" t="s">
        <v>64</v>
      </c>
      <c r="E4" s="24">
        <v>12</v>
      </c>
      <c r="G4" t="s">
        <v>67</v>
      </c>
      <c r="H4">
        <v>0</v>
      </c>
    </row>
    <row r="7" spans="1:14" x14ac:dyDescent="0.25">
      <c r="A7" s="11" t="s">
        <v>47</v>
      </c>
    </row>
    <row r="9" spans="1:14" ht="72" x14ac:dyDescent="0.3">
      <c r="A9" s="3" t="s">
        <v>29</v>
      </c>
      <c r="B9" s="3" t="s">
        <v>3</v>
      </c>
      <c r="C9" s="4" t="s">
        <v>52</v>
      </c>
      <c r="D9" s="3" t="s">
        <v>31</v>
      </c>
      <c r="E9" s="4" t="s">
        <v>69</v>
      </c>
      <c r="F9" s="4" t="s">
        <v>68</v>
      </c>
      <c r="G9" s="4" t="s">
        <v>61</v>
      </c>
      <c r="H9" s="3" t="s">
        <v>32</v>
      </c>
      <c r="I9" s="4" t="s">
        <v>66</v>
      </c>
      <c r="J9" s="15"/>
      <c r="K9" s="20"/>
      <c r="L9" s="4" t="s">
        <v>51</v>
      </c>
      <c r="M9" s="4" t="s">
        <v>54</v>
      </c>
      <c r="N9" s="4" t="s">
        <v>53</v>
      </c>
    </row>
    <row r="10" spans="1:14" ht="14.45" x14ac:dyDescent="0.3">
      <c r="A10" s="9" t="s">
        <v>4</v>
      </c>
      <c r="B10" s="23">
        <v>35628</v>
      </c>
      <c r="C10" s="7">
        <f>95*B10/100</f>
        <v>33846.6</v>
      </c>
      <c r="D10" s="7">
        <f>C10/12</f>
        <v>2820.5499999999997</v>
      </c>
      <c r="E10" s="7">
        <f>D10*$E$4</f>
        <v>33846.6</v>
      </c>
      <c r="F10" s="28">
        <f>'ORIGEN HOMBRE'!T8</f>
        <v>27932</v>
      </c>
      <c r="G10" s="23">
        <f>F10/$E$4</f>
        <v>2327.6666666666665</v>
      </c>
      <c r="H10" s="6">
        <f>E10-F10</f>
        <v>5914.5999999999985</v>
      </c>
      <c r="I10" s="6">
        <f>H10+(D10*$H$4)</f>
        <v>5914.5999999999985</v>
      </c>
      <c r="J10" s="22"/>
      <c r="L10">
        <v>32</v>
      </c>
      <c r="M10">
        <v>8</v>
      </c>
      <c r="N10" s="8">
        <f>(I10/M10)/8</f>
        <v>92.415624999999977</v>
      </c>
    </row>
    <row r="11" spans="1:14" ht="14.45" x14ac:dyDescent="0.3">
      <c r="A11" s="9" t="s">
        <v>5</v>
      </c>
      <c r="B11" s="23">
        <v>10019</v>
      </c>
      <c r="C11" s="7">
        <f t="shared" ref="C11:C35" si="0">95*B11/100</f>
        <v>9518.0499999999993</v>
      </c>
      <c r="D11" s="7">
        <f t="shared" ref="D11:D35" si="1">C11/12</f>
        <v>793.17083333333323</v>
      </c>
      <c r="E11" s="7">
        <f t="shared" ref="E11:E35" si="2">D11*$E$4</f>
        <v>9518.0499999999993</v>
      </c>
      <c r="F11" s="28">
        <f>'ORIGEN HOMBRE'!T9</f>
        <v>8624</v>
      </c>
      <c r="G11" s="23">
        <f t="shared" ref="G11:G35" si="3">F11/$E$4</f>
        <v>718.66666666666663</v>
      </c>
      <c r="H11" s="6">
        <f t="shared" ref="H11:H35" si="4">E11-F11</f>
        <v>894.04999999999927</v>
      </c>
      <c r="I11" s="6">
        <f t="shared" ref="I11:I35" si="5">H11+(D11*$H$4)</f>
        <v>894.04999999999927</v>
      </c>
      <c r="J11" s="22"/>
      <c r="L11">
        <v>14</v>
      </c>
      <c r="M11">
        <v>4</v>
      </c>
      <c r="N11" s="8">
        <f>(I11/L11)/8</f>
        <v>7.9825892857142788</v>
      </c>
    </row>
    <row r="12" spans="1:14" ht="14.45" x14ac:dyDescent="0.3">
      <c r="A12" s="9" t="s">
        <v>6</v>
      </c>
      <c r="B12" s="23">
        <v>13233</v>
      </c>
      <c r="C12" s="7">
        <f t="shared" si="0"/>
        <v>12571.35</v>
      </c>
      <c r="D12" s="7">
        <f t="shared" si="1"/>
        <v>1047.6125</v>
      </c>
      <c r="E12" s="7">
        <f t="shared" si="2"/>
        <v>12571.349999999999</v>
      </c>
      <c r="F12" s="28">
        <f>'ORIGEN HOMBRE'!T10</f>
        <v>9108</v>
      </c>
      <c r="G12" s="23">
        <f t="shared" si="3"/>
        <v>759</v>
      </c>
      <c r="H12" s="6">
        <f t="shared" si="4"/>
        <v>3463.3499999999985</v>
      </c>
      <c r="I12" s="6">
        <f t="shared" si="5"/>
        <v>3463.3499999999985</v>
      </c>
      <c r="J12" s="22"/>
      <c r="L12">
        <v>20</v>
      </c>
      <c r="M12">
        <v>4</v>
      </c>
      <c r="N12" s="8">
        <f>(I12/L12)/8</f>
        <v>21.645937499999992</v>
      </c>
    </row>
    <row r="13" spans="1:14" ht="14.45" x14ac:dyDescent="0.3">
      <c r="A13" s="9" t="s">
        <v>7</v>
      </c>
      <c r="B13" s="23">
        <v>970</v>
      </c>
      <c r="C13" s="7">
        <f t="shared" si="0"/>
        <v>921.5</v>
      </c>
      <c r="D13" s="7">
        <f t="shared" si="1"/>
        <v>76.791666666666671</v>
      </c>
      <c r="E13" s="7">
        <f t="shared" si="2"/>
        <v>921.5</v>
      </c>
      <c r="F13" s="28">
        <f>'ORIGEN HOMBRE'!T11</f>
        <v>623</v>
      </c>
      <c r="G13" s="23">
        <f t="shared" si="3"/>
        <v>51.916666666666664</v>
      </c>
      <c r="H13" s="6">
        <f t="shared" si="4"/>
        <v>298.5</v>
      </c>
      <c r="I13" s="6">
        <f t="shared" si="5"/>
        <v>298.5</v>
      </c>
      <c r="J13" s="22"/>
      <c r="L13">
        <v>3</v>
      </c>
      <c r="M13">
        <v>1</v>
      </c>
      <c r="N13" s="8">
        <f t="shared" ref="N13:N35" si="6">(I13/L13)/8</f>
        <v>12.4375</v>
      </c>
    </row>
    <row r="14" spans="1:14" ht="14.45" x14ac:dyDescent="0.3">
      <c r="A14" s="9" t="s">
        <v>8</v>
      </c>
      <c r="B14" s="23">
        <v>3282</v>
      </c>
      <c r="C14" s="7">
        <f t="shared" si="0"/>
        <v>3117.9</v>
      </c>
      <c r="D14" s="7">
        <f t="shared" si="1"/>
        <v>259.82499999999999</v>
      </c>
      <c r="E14" s="7">
        <f t="shared" si="2"/>
        <v>3117.8999999999996</v>
      </c>
      <c r="F14" s="28">
        <f>'ORIGEN HOMBRE'!T12</f>
        <v>1733</v>
      </c>
      <c r="G14" s="23">
        <f t="shared" si="3"/>
        <v>144.41666666666666</v>
      </c>
      <c r="H14" s="6">
        <f t="shared" si="4"/>
        <v>1384.8999999999996</v>
      </c>
      <c r="I14" s="6">
        <f t="shared" si="5"/>
        <v>1384.8999999999996</v>
      </c>
      <c r="J14" s="22"/>
      <c r="L14">
        <v>6</v>
      </c>
      <c r="M14">
        <v>2</v>
      </c>
      <c r="N14" s="8">
        <f t="shared" si="6"/>
        <v>28.852083333333326</v>
      </c>
    </row>
    <row r="15" spans="1:14" ht="14.45" x14ac:dyDescent="0.3">
      <c r="A15" s="9" t="s">
        <v>9</v>
      </c>
      <c r="B15" s="23">
        <v>2051</v>
      </c>
      <c r="C15" s="7">
        <f t="shared" si="0"/>
        <v>1948.45</v>
      </c>
      <c r="D15" s="7">
        <f t="shared" si="1"/>
        <v>162.37083333333334</v>
      </c>
      <c r="E15" s="7">
        <f t="shared" si="2"/>
        <v>1948.45</v>
      </c>
      <c r="F15" s="28">
        <f>'ORIGEN HOMBRE'!T13</f>
        <v>1242</v>
      </c>
      <c r="G15" s="23">
        <f t="shared" si="3"/>
        <v>103.5</v>
      </c>
      <c r="H15" s="6">
        <f t="shared" si="4"/>
        <v>706.45</v>
      </c>
      <c r="I15" s="6">
        <f t="shared" si="5"/>
        <v>706.45</v>
      </c>
      <c r="J15" s="22"/>
      <c r="L15">
        <v>4</v>
      </c>
      <c r="M15">
        <v>1</v>
      </c>
      <c r="N15" s="8">
        <f t="shared" si="6"/>
        <v>22.076562500000001</v>
      </c>
    </row>
    <row r="16" spans="1:14" ht="14.45" x14ac:dyDescent="0.3">
      <c r="A16" s="9" t="s">
        <v>10</v>
      </c>
      <c r="B16" s="23">
        <v>5417</v>
      </c>
      <c r="C16" s="7">
        <f t="shared" si="0"/>
        <v>5146.1499999999996</v>
      </c>
      <c r="D16" s="7">
        <f t="shared" si="1"/>
        <v>428.8458333333333</v>
      </c>
      <c r="E16" s="7">
        <f t="shared" si="2"/>
        <v>5146.1499999999996</v>
      </c>
      <c r="F16" s="28">
        <f>'ORIGEN HOMBRE'!T14</f>
        <v>3782</v>
      </c>
      <c r="G16" s="23">
        <f t="shared" si="3"/>
        <v>315.16666666666669</v>
      </c>
      <c r="H16" s="6">
        <f t="shared" si="4"/>
        <v>1364.1499999999996</v>
      </c>
      <c r="I16" s="6">
        <f t="shared" si="5"/>
        <v>1364.1499999999996</v>
      </c>
      <c r="J16" s="22"/>
      <c r="L16">
        <v>10</v>
      </c>
      <c r="M16">
        <v>4</v>
      </c>
      <c r="N16" s="8">
        <f t="shared" si="6"/>
        <v>17.051874999999995</v>
      </c>
    </row>
    <row r="17" spans="1:14" ht="14.45" x14ac:dyDescent="0.3">
      <c r="A17" s="9" t="s">
        <v>11</v>
      </c>
      <c r="B17" s="23">
        <v>2843</v>
      </c>
      <c r="C17" s="7">
        <f t="shared" si="0"/>
        <v>2700.85</v>
      </c>
      <c r="D17" s="7">
        <f t="shared" si="1"/>
        <v>225.07083333333333</v>
      </c>
      <c r="E17" s="7">
        <f t="shared" si="2"/>
        <v>2700.85</v>
      </c>
      <c r="F17" s="28">
        <f>'ORIGEN HOMBRE'!T15</f>
        <v>1784</v>
      </c>
      <c r="G17" s="23">
        <f t="shared" si="3"/>
        <v>148.66666666666666</v>
      </c>
      <c r="H17" s="6">
        <f t="shared" si="4"/>
        <v>916.84999999999991</v>
      </c>
      <c r="I17" s="6">
        <f t="shared" si="5"/>
        <v>916.84999999999991</v>
      </c>
      <c r="J17" s="22"/>
      <c r="L17">
        <v>5</v>
      </c>
      <c r="M17">
        <v>2</v>
      </c>
      <c r="N17" s="8">
        <f t="shared" si="6"/>
        <v>22.921249999999997</v>
      </c>
    </row>
    <row r="18" spans="1:14" ht="14.45" x14ac:dyDescent="0.3">
      <c r="A18" s="9" t="s">
        <v>12</v>
      </c>
      <c r="B18" s="23">
        <v>1495</v>
      </c>
      <c r="C18" s="7">
        <f t="shared" si="0"/>
        <v>1420.25</v>
      </c>
      <c r="D18" s="7">
        <f t="shared" si="1"/>
        <v>118.35416666666667</v>
      </c>
      <c r="E18" s="7">
        <f t="shared" si="2"/>
        <v>1420.25</v>
      </c>
      <c r="F18" s="28">
        <f>'ORIGEN HOMBRE'!T16</f>
        <v>1069</v>
      </c>
      <c r="G18" s="23">
        <f t="shared" si="3"/>
        <v>89.083333333333329</v>
      </c>
      <c r="H18" s="6">
        <f t="shared" si="4"/>
        <v>351.25</v>
      </c>
      <c r="I18" s="6">
        <f t="shared" si="5"/>
        <v>351.25</v>
      </c>
      <c r="J18" s="22"/>
      <c r="L18">
        <v>2</v>
      </c>
      <c r="M18">
        <v>1</v>
      </c>
      <c r="N18" s="8">
        <f t="shared" si="6"/>
        <v>21.953125</v>
      </c>
    </row>
    <row r="19" spans="1:14" ht="14.45" x14ac:dyDescent="0.3">
      <c r="A19" s="9" t="s">
        <v>13</v>
      </c>
      <c r="B19" s="23">
        <v>1540</v>
      </c>
      <c r="C19" s="7">
        <f t="shared" si="0"/>
        <v>1463</v>
      </c>
      <c r="D19" s="7">
        <f t="shared" si="1"/>
        <v>121.91666666666667</v>
      </c>
      <c r="E19" s="7">
        <f t="shared" si="2"/>
        <v>1463</v>
      </c>
      <c r="F19" s="28">
        <f>'ORIGEN HOMBRE'!T17</f>
        <v>832</v>
      </c>
      <c r="G19" s="23">
        <f t="shared" si="3"/>
        <v>69.333333333333329</v>
      </c>
      <c r="H19" s="6">
        <f t="shared" si="4"/>
        <v>631</v>
      </c>
      <c r="I19" s="6">
        <f t="shared" si="5"/>
        <v>631</v>
      </c>
      <c r="J19" s="22"/>
      <c r="L19">
        <v>2</v>
      </c>
      <c r="M19">
        <v>1</v>
      </c>
      <c r="N19" s="8">
        <f t="shared" si="6"/>
        <v>39.4375</v>
      </c>
    </row>
    <row r="20" spans="1:14" ht="14.45" x14ac:dyDescent="0.3">
      <c r="A20" s="9" t="s">
        <v>14</v>
      </c>
      <c r="B20" s="23">
        <v>575</v>
      </c>
      <c r="C20" s="7">
        <f t="shared" si="0"/>
        <v>546.25</v>
      </c>
      <c r="D20" s="7">
        <f t="shared" si="1"/>
        <v>45.520833333333336</v>
      </c>
      <c r="E20" s="7">
        <f t="shared" si="2"/>
        <v>546.25</v>
      </c>
      <c r="F20" s="28">
        <f>'ORIGEN HOMBRE'!T18</f>
        <v>461</v>
      </c>
      <c r="G20" s="23">
        <f t="shared" si="3"/>
        <v>38.416666666666664</v>
      </c>
      <c r="H20" s="6">
        <f t="shared" si="4"/>
        <v>85.25</v>
      </c>
      <c r="I20" s="6">
        <f t="shared" si="5"/>
        <v>85.25</v>
      </c>
      <c r="J20" s="22"/>
      <c r="L20">
        <v>1</v>
      </c>
      <c r="M20">
        <v>1</v>
      </c>
      <c r="N20" s="8">
        <f t="shared" si="6"/>
        <v>10.65625</v>
      </c>
    </row>
    <row r="21" spans="1:14" ht="14.45" x14ac:dyDescent="0.3">
      <c r="A21" s="9" t="s">
        <v>15</v>
      </c>
      <c r="B21" s="23">
        <v>453</v>
      </c>
      <c r="C21" s="7">
        <f t="shared" si="0"/>
        <v>430.35</v>
      </c>
      <c r="D21" s="7">
        <f t="shared" si="1"/>
        <v>35.862500000000004</v>
      </c>
      <c r="E21" s="7">
        <f t="shared" si="2"/>
        <v>430.35</v>
      </c>
      <c r="F21" s="28">
        <f>'ORIGEN HOMBRE'!T19</f>
        <v>244</v>
      </c>
      <c r="G21" s="23">
        <f t="shared" si="3"/>
        <v>20.333333333333332</v>
      </c>
      <c r="H21" s="6">
        <f t="shared" si="4"/>
        <v>186.35000000000002</v>
      </c>
      <c r="I21" s="6">
        <f t="shared" si="5"/>
        <v>186.35000000000002</v>
      </c>
      <c r="J21" s="22"/>
      <c r="L21">
        <v>1</v>
      </c>
      <c r="M21">
        <v>1</v>
      </c>
      <c r="N21" s="8">
        <f t="shared" si="6"/>
        <v>23.293750000000003</v>
      </c>
    </row>
    <row r="22" spans="1:14" ht="14.45" x14ac:dyDescent="0.3">
      <c r="A22" s="9" t="s">
        <v>16</v>
      </c>
      <c r="B22" s="23">
        <v>472</v>
      </c>
      <c r="C22" s="7">
        <f t="shared" si="0"/>
        <v>448.4</v>
      </c>
      <c r="D22" s="7">
        <f t="shared" si="1"/>
        <v>37.366666666666667</v>
      </c>
      <c r="E22" s="7">
        <f t="shared" si="2"/>
        <v>448.4</v>
      </c>
      <c r="F22" s="28">
        <f>'ORIGEN HOMBRE'!T20</f>
        <v>384</v>
      </c>
      <c r="G22" s="23">
        <f t="shared" si="3"/>
        <v>32</v>
      </c>
      <c r="H22" s="6">
        <f t="shared" si="4"/>
        <v>64.399999999999977</v>
      </c>
      <c r="I22" s="6">
        <f t="shared" si="5"/>
        <v>64.399999999999977</v>
      </c>
      <c r="J22" s="22"/>
      <c r="L22">
        <v>1</v>
      </c>
      <c r="M22">
        <v>1</v>
      </c>
      <c r="N22" s="8">
        <f t="shared" si="6"/>
        <v>8.0499999999999972</v>
      </c>
    </row>
    <row r="23" spans="1:14" ht="14.45" x14ac:dyDescent="0.3">
      <c r="A23" s="9" t="s">
        <v>17</v>
      </c>
      <c r="B23" s="23">
        <v>1222</v>
      </c>
      <c r="C23" s="7">
        <f t="shared" si="0"/>
        <v>1160.9000000000001</v>
      </c>
      <c r="D23" s="7">
        <f t="shared" si="1"/>
        <v>96.741666666666674</v>
      </c>
      <c r="E23" s="7">
        <f t="shared" si="2"/>
        <v>1160.9000000000001</v>
      </c>
      <c r="F23" s="28">
        <f>'ORIGEN HOMBRE'!T21</f>
        <v>953</v>
      </c>
      <c r="G23" s="23">
        <f t="shared" si="3"/>
        <v>79.416666666666671</v>
      </c>
      <c r="H23" s="6">
        <f t="shared" si="4"/>
        <v>207.90000000000009</v>
      </c>
      <c r="I23" s="6">
        <f t="shared" si="5"/>
        <v>207.90000000000009</v>
      </c>
      <c r="J23" s="22"/>
      <c r="L23">
        <v>2</v>
      </c>
      <c r="M23">
        <v>1</v>
      </c>
      <c r="N23" s="8">
        <f t="shared" si="6"/>
        <v>12.993750000000006</v>
      </c>
    </row>
    <row r="24" spans="1:14" ht="14.45" x14ac:dyDescent="0.3">
      <c r="A24" s="9" t="s">
        <v>18</v>
      </c>
      <c r="B24" s="23">
        <v>2551</v>
      </c>
      <c r="C24" s="7">
        <f t="shared" si="0"/>
        <v>2423.4499999999998</v>
      </c>
      <c r="D24" s="7">
        <f t="shared" si="1"/>
        <v>201.95416666666665</v>
      </c>
      <c r="E24" s="7">
        <f t="shared" si="2"/>
        <v>2423.4499999999998</v>
      </c>
      <c r="F24" s="28">
        <f>'ORIGEN HOMBRE'!T22</f>
        <v>2155</v>
      </c>
      <c r="G24" s="23">
        <f t="shared" si="3"/>
        <v>179.58333333333334</v>
      </c>
      <c r="H24" s="6">
        <f t="shared" si="4"/>
        <v>268.44999999999982</v>
      </c>
      <c r="I24" s="6">
        <f t="shared" si="5"/>
        <v>268.44999999999982</v>
      </c>
      <c r="J24" s="22"/>
      <c r="L24">
        <v>4</v>
      </c>
      <c r="M24">
        <v>2</v>
      </c>
      <c r="N24" s="8">
        <f t="shared" si="6"/>
        <v>8.3890624999999943</v>
      </c>
    </row>
    <row r="25" spans="1:14" ht="14.45" x14ac:dyDescent="0.3">
      <c r="A25" s="9" t="s">
        <v>19</v>
      </c>
      <c r="B25" s="23">
        <v>2839</v>
      </c>
      <c r="C25" s="7">
        <f t="shared" si="0"/>
        <v>2697.05</v>
      </c>
      <c r="D25" s="7">
        <f t="shared" si="1"/>
        <v>224.75416666666669</v>
      </c>
      <c r="E25" s="7">
        <f t="shared" si="2"/>
        <v>2697.05</v>
      </c>
      <c r="F25" s="28">
        <f>'ORIGEN HOMBRE'!T23</f>
        <v>1434</v>
      </c>
      <c r="G25" s="23">
        <f t="shared" si="3"/>
        <v>119.5</v>
      </c>
      <c r="H25" s="6">
        <f t="shared" si="4"/>
        <v>1263.0500000000002</v>
      </c>
      <c r="I25" s="6">
        <f t="shared" si="5"/>
        <v>1263.0500000000002</v>
      </c>
      <c r="J25" s="22"/>
      <c r="L25">
        <v>3</v>
      </c>
      <c r="M25">
        <v>1</v>
      </c>
      <c r="N25" s="8">
        <f t="shared" si="6"/>
        <v>52.627083333333339</v>
      </c>
    </row>
    <row r="26" spans="1:14" ht="14.45" x14ac:dyDescent="0.3">
      <c r="A26" s="9" t="s">
        <v>20</v>
      </c>
      <c r="B26" s="23">
        <v>1900</v>
      </c>
      <c r="C26" s="7">
        <f t="shared" si="0"/>
        <v>1805</v>
      </c>
      <c r="D26" s="7">
        <f t="shared" si="1"/>
        <v>150.41666666666666</v>
      </c>
      <c r="E26" s="7">
        <f t="shared" si="2"/>
        <v>1805</v>
      </c>
      <c r="F26" s="28">
        <f>'ORIGEN HOMBRE'!T24</f>
        <v>2056</v>
      </c>
      <c r="G26" s="23">
        <f t="shared" si="3"/>
        <v>171.33333333333334</v>
      </c>
      <c r="H26" s="6">
        <f t="shared" si="4"/>
        <v>-251</v>
      </c>
      <c r="I26" s="6">
        <f t="shared" si="5"/>
        <v>-251</v>
      </c>
      <c r="J26" s="22"/>
      <c r="L26">
        <v>2</v>
      </c>
      <c r="M26">
        <v>1</v>
      </c>
      <c r="N26" s="8">
        <f t="shared" si="6"/>
        <v>-15.6875</v>
      </c>
    </row>
    <row r="27" spans="1:14" ht="14.45" x14ac:dyDescent="0.3">
      <c r="A27" s="9" t="s">
        <v>21</v>
      </c>
      <c r="B27" s="23">
        <v>17252</v>
      </c>
      <c r="C27" s="7">
        <f t="shared" si="0"/>
        <v>16389.400000000001</v>
      </c>
      <c r="D27" s="7">
        <f t="shared" si="1"/>
        <v>1365.7833333333335</v>
      </c>
      <c r="E27" s="7">
        <f t="shared" si="2"/>
        <v>16389.400000000001</v>
      </c>
      <c r="F27" s="28">
        <f>'ORIGEN HOMBRE'!T25</f>
        <v>12602</v>
      </c>
      <c r="G27" s="23">
        <f t="shared" si="3"/>
        <v>1050.1666666666667</v>
      </c>
      <c r="H27" s="6">
        <f t="shared" si="4"/>
        <v>3787.4000000000015</v>
      </c>
      <c r="I27" s="6">
        <f t="shared" si="5"/>
        <v>3787.4000000000015</v>
      </c>
      <c r="J27" s="22"/>
      <c r="L27">
        <v>10</v>
      </c>
      <c r="M27">
        <v>10</v>
      </c>
      <c r="N27" s="8">
        <f t="shared" si="6"/>
        <v>47.342500000000015</v>
      </c>
    </row>
    <row r="28" spans="1:14" ht="14.45" x14ac:dyDescent="0.3">
      <c r="A28" s="9" t="s">
        <v>22</v>
      </c>
      <c r="B28" s="23">
        <v>14198</v>
      </c>
      <c r="C28" s="7">
        <f t="shared" si="0"/>
        <v>13488.1</v>
      </c>
      <c r="D28" s="7">
        <f t="shared" si="1"/>
        <v>1124.0083333333334</v>
      </c>
      <c r="E28" s="7">
        <f t="shared" si="2"/>
        <v>13488.100000000002</v>
      </c>
      <c r="F28" s="28">
        <f>'ORIGEN HOMBRE'!T26</f>
        <v>7370</v>
      </c>
      <c r="G28" s="23">
        <f t="shared" si="3"/>
        <v>614.16666666666663</v>
      </c>
      <c r="H28" s="6">
        <f t="shared" si="4"/>
        <v>6118.1000000000022</v>
      </c>
      <c r="I28" s="6">
        <f t="shared" si="5"/>
        <v>6118.1000000000022</v>
      </c>
      <c r="J28" s="22"/>
      <c r="L28">
        <v>10</v>
      </c>
      <c r="M28">
        <v>10</v>
      </c>
      <c r="N28" s="8">
        <f t="shared" si="6"/>
        <v>76.476250000000022</v>
      </c>
    </row>
    <row r="29" spans="1:14" ht="14.45" x14ac:dyDescent="0.3">
      <c r="A29" s="9" t="s">
        <v>23</v>
      </c>
      <c r="B29" s="23">
        <v>2669</v>
      </c>
      <c r="C29" s="7">
        <f t="shared" si="0"/>
        <v>2535.5500000000002</v>
      </c>
      <c r="D29" s="7">
        <f t="shared" si="1"/>
        <v>211.29583333333335</v>
      </c>
      <c r="E29" s="7">
        <f t="shared" si="2"/>
        <v>2535.5500000000002</v>
      </c>
      <c r="F29" s="28">
        <f>'ORIGEN HOMBRE'!T27</f>
        <v>1287</v>
      </c>
      <c r="G29" s="23">
        <f t="shared" si="3"/>
        <v>107.25</v>
      </c>
      <c r="H29" s="6">
        <f t="shared" si="4"/>
        <v>1248.5500000000002</v>
      </c>
      <c r="I29" s="6">
        <f t="shared" si="5"/>
        <v>1248.5500000000002</v>
      </c>
      <c r="J29" s="22"/>
      <c r="L29">
        <v>3</v>
      </c>
      <c r="M29">
        <v>2</v>
      </c>
      <c r="N29" s="8">
        <f t="shared" si="6"/>
        <v>52.022916666666674</v>
      </c>
    </row>
    <row r="30" spans="1:14" ht="14.45" x14ac:dyDescent="0.3">
      <c r="A30" s="9" t="s">
        <v>24</v>
      </c>
      <c r="B30" s="23">
        <v>2596</v>
      </c>
      <c r="C30" s="7">
        <f t="shared" si="0"/>
        <v>2466.1999999999998</v>
      </c>
      <c r="D30" s="7">
        <f t="shared" si="1"/>
        <v>205.51666666666665</v>
      </c>
      <c r="E30" s="7">
        <f t="shared" si="2"/>
        <v>2466.1999999999998</v>
      </c>
      <c r="F30" s="28">
        <f>'ORIGEN HOMBRE'!T28</f>
        <v>1178</v>
      </c>
      <c r="G30" s="23">
        <f t="shared" si="3"/>
        <v>98.166666666666671</v>
      </c>
      <c r="H30" s="6">
        <f t="shared" si="4"/>
        <v>1288.1999999999998</v>
      </c>
      <c r="I30" s="6">
        <f t="shared" si="5"/>
        <v>1288.1999999999998</v>
      </c>
      <c r="J30" s="22"/>
      <c r="L30">
        <v>2</v>
      </c>
      <c r="M30">
        <v>2</v>
      </c>
      <c r="N30" s="8">
        <f t="shared" si="6"/>
        <v>80.512499999999989</v>
      </c>
    </row>
    <row r="31" spans="1:14" ht="14.45" x14ac:dyDescent="0.3">
      <c r="A31" s="9" t="s">
        <v>25</v>
      </c>
      <c r="B31" s="23">
        <v>1170</v>
      </c>
      <c r="C31" s="7">
        <f t="shared" si="0"/>
        <v>1111.5</v>
      </c>
      <c r="D31" s="7">
        <f t="shared" si="1"/>
        <v>92.625</v>
      </c>
      <c r="E31" s="7">
        <f t="shared" si="2"/>
        <v>1111.5</v>
      </c>
      <c r="F31" s="28">
        <f>'ORIGEN HOMBRE'!T29</f>
        <v>778</v>
      </c>
      <c r="G31" s="23">
        <f t="shared" si="3"/>
        <v>64.833333333333329</v>
      </c>
      <c r="H31" s="6">
        <f t="shared" si="4"/>
        <v>333.5</v>
      </c>
      <c r="I31" s="6">
        <f t="shared" si="5"/>
        <v>333.5</v>
      </c>
      <c r="J31" s="22"/>
      <c r="L31">
        <v>4</v>
      </c>
      <c r="M31">
        <v>2</v>
      </c>
      <c r="N31" s="8">
        <f t="shared" si="6"/>
        <v>10.421875</v>
      </c>
    </row>
    <row r="32" spans="1:14" ht="14.45" x14ac:dyDescent="0.3">
      <c r="A32" s="9" t="s">
        <v>26</v>
      </c>
      <c r="B32" s="23">
        <v>6487</v>
      </c>
      <c r="C32" s="7">
        <f t="shared" si="0"/>
        <v>6162.65</v>
      </c>
      <c r="D32" s="7">
        <f t="shared" si="1"/>
        <v>513.55416666666667</v>
      </c>
      <c r="E32" s="7">
        <f t="shared" si="2"/>
        <v>6162.65</v>
      </c>
      <c r="F32" s="28">
        <f>'ORIGEN HOMBRE'!T30</f>
        <v>3509</v>
      </c>
      <c r="G32" s="23">
        <f t="shared" si="3"/>
        <v>292.41666666666669</v>
      </c>
      <c r="H32" s="6">
        <f t="shared" si="4"/>
        <v>2653.6499999999996</v>
      </c>
      <c r="I32" s="6">
        <f t="shared" si="5"/>
        <v>2653.6499999999996</v>
      </c>
      <c r="J32" s="22"/>
      <c r="L32">
        <v>6</v>
      </c>
      <c r="M32">
        <v>4</v>
      </c>
      <c r="N32" s="8">
        <f t="shared" si="6"/>
        <v>55.28437499999999</v>
      </c>
    </row>
    <row r="33" spans="1:14" ht="14.45" x14ac:dyDescent="0.3">
      <c r="A33" s="9" t="s">
        <v>27</v>
      </c>
      <c r="B33" s="23">
        <v>1930</v>
      </c>
      <c r="C33" s="7">
        <f t="shared" si="0"/>
        <v>1833.5</v>
      </c>
      <c r="D33" s="7">
        <f t="shared" si="1"/>
        <v>152.79166666666666</v>
      </c>
      <c r="E33" s="7">
        <f t="shared" si="2"/>
        <v>1833.5</v>
      </c>
      <c r="F33" s="28">
        <f>'ORIGEN HOMBRE'!T31</f>
        <v>1059</v>
      </c>
      <c r="G33" s="23">
        <f t="shared" si="3"/>
        <v>88.25</v>
      </c>
      <c r="H33" s="6">
        <f t="shared" si="4"/>
        <v>774.5</v>
      </c>
      <c r="I33" s="6">
        <f t="shared" si="5"/>
        <v>774.5</v>
      </c>
      <c r="J33" s="22"/>
      <c r="L33">
        <v>2</v>
      </c>
      <c r="M33">
        <v>1</v>
      </c>
      <c r="N33" s="8">
        <f t="shared" si="6"/>
        <v>48.40625</v>
      </c>
    </row>
    <row r="34" spans="1:14" ht="14.45" x14ac:dyDescent="0.3">
      <c r="A34" s="9" t="s">
        <v>28</v>
      </c>
      <c r="B34" s="23">
        <v>106</v>
      </c>
      <c r="C34" s="7">
        <f t="shared" si="0"/>
        <v>100.7</v>
      </c>
      <c r="D34" s="7">
        <f t="shared" si="1"/>
        <v>8.3916666666666675</v>
      </c>
      <c r="E34" s="7">
        <f t="shared" si="2"/>
        <v>100.70000000000002</v>
      </c>
      <c r="F34" s="28">
        <f>'ORIGEN HOMBRE'!T32</f>
        <v>81</v>
      </c>
      <c r="G34" s="23">
        <f t="shared" si="3"/>
        <v>6.75</v>
      </c>
      <c r="H34" s="6">
        <f t="shared" si="4"/>
        <v>19.700000000000017</v>
      </c>
      <c r="I34" s="6">
        <f t="shared" si="5"/>
        <v>19.700000000000017</v>
      </c>
      <c r="J34" s="22"/>
      <c r="L34">
        <v>1</v>
      </c>
      <c r="M34">
        <v>1</v>
      </c>
      <c r="N34" s="8">
        <f t="shared" si="6"/>
        <v>2.4625000000000021</v>
      </c>
    </row>
    <row r="35" spans="1:14" ht="14.45" x14ac:dyDescent="0.3">
      <c r="A35" s="9" t="s">
        <v>30</v>
      </c>
      <c r="B35" s="23">
        <v>132898</v>
      </c>
      <c r="C35" s="7">
        <f t="shared" si="0"/>
        <v>126253.1</v>
      </c>
      <c r="D35" s="7">
        <f t="shared" si="1"/>
        <v>10521.091666666667</v>
      </c>
      <c r="E35" s="7">
        <f t="shared" si="2"/>
        <v>126253.1</v>
      </c>
      <c r="F35" s="28">
        <f>'ORIGEN HOMBRE'!T33</f>
        <v>92280</v>
      </c>
      <c r="G35" s="23">
        <f t="shared" si="3"/>
        <v>7690</v>
      </c>
      <c r="H35" s="6">
        <f t="shared" si="4"/>
        <v>33973.100000000006</v>
      </c>
      <c r="I35" s="6">
        <f t="shared" si="5"/>
        <v>33973.100000000006</v>
      </c>
      <c r="J35" s="22"/>
      <c r="L35">
        <v>150</v>
      </c>
      <c r="M35">
        <v>68</v>
      </c>
      <c r="N35" s="8">
        <f t="shared" si="6"/>
        <v>28.310916666666671</v>
      </c>
    </row>
    <row r="38" spans="1:14" ht="14.45" x14ac:dyDescent="0.3">
      <c r="A38" s="11" t="s">
        <v>43</v>
      </c>
    </row>
    <row r="40" spans="1:14" ht="72" x14ac:dyDescent="0.3">
      <c r="A40" s="3" t="s">
        <v>29</v>
      </c>
      <c r="B40" s="3" t="s">
        <v>3</v>
      </c>
      <c r="C40" s="4" t="s">
        <v>57</v>
      </c>
      <c r="D40" s="3" t="s">
        <v>31</v>
      </c>
      <c r="E40" s="4" t="s">
        <v>69</v>
      </c>
      <c r="F40" s="4" t="s">
        <v>68</v>
      </c>
      <c r="G40" s="4" t="s">
        <v>61</v>
      </c>
      <c r="H40" s="3" t="s">
        <v>32</v>
      </c>
      <c r="I40" s="4" t="s">
        <v>66</v>
      </c>
      <c r="J40" s="15"/>
      <c r="L40" s="4" t="s">
        <v>51</v>
      </c>
      <c r="M40" s="4" t="s">
        <v>54</v>
      </c>
      <c r="N40" s="4" t="s">
        <v>53</v>
      </c>
    </row>
    <row r="41" spans="1:14" ht="14.45" x14ac:dyDescent="0.3">
      <c r="A41" s="9" t="s">
        <v>4</v>
      </c>
      <c r="B41" s="23">
        <v>9809</v>
      </c>
      <c r="C41" s="7">
        <f>30*B41/100</f>
        <v>2942.7</v>
      </c>
      <c r="D41" s="7">
        <f>C41/12</f>
        <v>245.22499999999999</v>
      </c>
      <c r="E41" s="7">
        <f>D41*$E$4</f>
        <v>2942.7</v>
      </c>
      <c r="F41" s="28">
        <f>'ORIGEN HOMBRE'!AF8</f>
        <v>4165</v>
      </c>
      <c r="G41" s="23">
        <f>F41/$E$4</f>
        <v>347.08333333333331</v>
      </c>
      <c r="H41" s="6">
        <f>E41-F41</f>
        <v>-1222.3000000000002</v>
      </c>
      <c r="I41" s="6">
        <f>H41+(D41*$H$4)</f>
        <v>-1222.3000000000002</v>
      </c>
      <c r="J41" s="21"/>
      <c r="L41">
        <v>32</v>
      </c>
      <c r="M41">
        <v>8</v>
      </c>
      <c r="N41" s="8">
        <f>(I41/M41)/8</f>
        <v>-19.098437500000003</v>
      </c>
    </row>
    <row r="42" spans="1:14" ht="14.45" x14ac:dyDescent="0.3">
      <c r="A42" s="9" t="s">
        <v>5</v>
      </c>
      <c r="B42" s="23">
        <v>2884</v>
      </c>
      <c r="C42" s="7">
        <f t="shared" ref="C42:C66" si="7">30*B42/100</f>
        <v>865.2</v>
      </c>
      <c r="D42" s="7">
        <f t="shared" ref="D42:D66" si="8">C42/12</f>
        <v>72.100000000000009</v>
      </c>
      <c r="E42" s="7">
        <f t="shared" ref="E42:E66" si="9">D42*$E$4</f>
        <v>865.2</v>
      </c>
      <c r="F42" s="28">
        <f>'ORIGEN HOMBRE'!AF9</f>
        <v>1182</v>
      </c>
      <c r="G42" s="23">
        <f t="shared" ref="G42:G66" si="10">F42/$E$4</f>
        <v>98.5</v>
      </c>
      <c r="H42" s="6">
        <f t="shared" ref="H42:H66" si="11">E42-F42</f>
        <v>-316.79999999999995</v>
      </c>
      <c r="I42" s="6">
        <f t="shared" ref="I42:I66" si="12">H42+(D42*$H$4)</f>
        <v>-316.79999999999995</v>
      </c>
      <c r="J42" s="21"/>
      <c r="L42">
        <v>14</v>
      </c>
      <c r="M42">
        <v>4</v>
      </c>
      <c r="N42" s="8">
        <f>(I42/L42)/8</f>
        <v>-2.8285714285714283</v>
      </c>
    </row>
    <row r="43" spans="1:14" ht="14.45" x14ac:dyDescent="0.3">
      <c r="A43" s="9" t="s">
        <v>6</v>
      </c>
      <c r="B43" s="23">
        <v>3806</v>
      </c>
      <c r="C43" s="7">
        <f t="shared" si="7"/>
        <v>1141.8</v>
      </c>
      <c r="D43" s="7">
        <f t="shared" si="8"/>
        <v>95.149999999999991</v>
      </c>
      <c r="E43" s="7">
        <f t="shared" si="9"/>
        <v>1141.8</v>
      </c>
      <c r="F43" s="28">
        <f>'ORIGEN HOMBRE'!AF10</f>
        <v>1165</v>
      </c>
      <c r="G43" s="23">
        <f t="shared" si="10"/>
        <v>97.083333333333329</v>
      </c>
      <c r="H43" s="6">
        <f t="shared" si="11"/>
        <v>-23.200000000000045</v>
      </c>
      <c r="I43" s="6">
        <f t="shared" si="12"/>
        <v>-23.200000000000045</v>
      </c>
      <c r="J43" s="21"/>
      <c r="L43">
        <v>20</v>
      </c>
      <c r="M43">
        <v>4</v>
      </c>
      <c r="N43" s="8">
        <f>(I43/L43)/8</f>
        <v>-0.1450000000000003</v>
      </c>
    </row>
    <row r="44" spans="1:14" ht="14.45" x14ac:dyDescent="0.3">
      <c r="A44" s="9" t="s">
        <v>7</v>
      </c>
      <c r="B44" s="23">
        <v>390</v>
      </c>
      <c r="C44" s="7">
        <f t="shared" si="7"/>
        <v>117</v>
      </c>
      <c r="D44" s="7">
        <f t="shared" si="8"/>
        <v>9.75</v>
      </c>
      <c r="E44" s="7">
        <f t="shared" si="9"/>
        <v>117</v>
      </c>
      <c r="F44" s="28">
        <f>'ORIGEN HOMBRE'!AF11</f>
        <v>90</v>
      </c>
      <c r="G44" s="23">
        <f t="shared" si="10"/>
        <v>7.5</v>
      </c>
      <c r="H44" s="6">
        <f t="shared" si="11"/>
        <v>27</v>
      </c>
      <c r="I44" s="6">
        <f t="shared" si="12"/>
        <v>27</v>
      </c>
      <c r="J44" s="21"/>
      <c r="L44">
        <v>3</v>
      </c>
      <c r="M44">
        <v>1</v>
      </c>
      <c r="N44" s="8">
        <f t="shared" ref="N44:N66" si="13">(I44/L44)/8</f>
        <v>1.125</v>
      </c>
    </row>
    <row r="45" spans="1:14" ht="14.45" x14ac:dyDescent="0.3">
      <c r="A45" s="9" t="s">
        <v>8</v>
      </c>
      <c r="B45" s="23">
        <v>1073</v>
      </c>
      <c r="C45" s="7">
        <f t="shared" si="7"/>
        <v>321.89999999999998</v>
      </c>
      <c r="D45" s="7">
        <f t="shared" si="8"/>
        <v>26.824999999999999</v>
      </c>
      <c r="E45" s="7">
        <f t="shared" si="9"/>
        <v>321.89999999999998</v>
      </c>
      <c r="F45" s="28">
        <f>'ORIGEN HOMBRE'!AF12</f>
        <v>285</v>
      </c>
      <c r="G45" s="23">
        <f t="shared" si="10"/>
        <v>23.75</v>
      </c>
      <c r="H45" s="6">
        <f t="shared" si="11"/>
        <v>36.899999999999977</v>
      </c>
      <c r="I45" s="6">
        <f t="shared" si="12"/>
        <v>36.899999999999977</v>
      </c>
      <c r="J45" s="21"/>
      <c r="L45">
        <v>6</v>
      </c>
      <c r="M45">
        <v>2</v>
      </c>
      <c r="N45" s="8">
        <f t="shared" si="13"/>
        <v>0.76874999999999949</v>
      </c>
    </row>
    <row r="46" spans="1:14" ht="14.45" x14ac:dyDescent="0.3">
      <c r="A46" s="9" t="s">
        <v>9</v>
      </c>
      <c r="B46" s="23">
        <v>610</v>
      </c>
      <c r="C46" s="7">
        <f t="shared" si="7"/>
        <v>183</v>
      </c>
      <c r="D46" s="7">
        <f t="shared" si="8"/>
        <v>15.25</v>
      </c>
      <c r="E46" s="7">
        <f t="shared" si="9"/>
        <v>183</v>
      </c>
      <c r="F46" s="28">
        <f>'ORIGEN HOMBRE'!AF13</f>
        <v>224</v>
      </c>
      <c r="G46" s="23">
        <f t="shared" si="10"/>
        <v>18.666666666666668</v>
      </c>
      <c r="H46" s="6">
        <f t="shared" si="11"/>
        <v>-41</v>
      </c>
      <c r="I46" s="6">
        <f t="shared" si="12"/>
        <v>-41</v>
      </c>
      <c r="J46" s="21"/>
      <c r="L46">
        <v>4</v>
      </c>
      <c r="M46">
        <v>1</v>
      </c>
      <c r="N46" s="8">
        <f t="shared" si="13"/>
        <v>-1.28125</v>
      </c>
    </row>
    <row r="47" spans="1:14" ht="14.45" x14ac:dyDescent="0.3">
      <c r="A47" s="9" t="s">
        <v>10</v>
      </c>
      <c r="B47" s="23">
        <v>1819</v>
      </c>
      <c r="C47" s="7">
        <f t="shared" si="7"/>
        <v>545.70000000000005</v>
      </c>
      <c r="D47" s="7">
        <f t="shared" si="8"/>
        <v>45.475000000000001</v>
      </c>
      <c r="E47" s="7">
        <f t="shared" si="9"/>
        <v>545.70000000000005</v>
      </c>
      <c r="F47" s="28">
        <f>'ORIGEN HOMBRE'!AF14</f>
        <v>560</v>
      </c>
      <c r="G47" s="23">
        <f t="shared" si="10"/>
        <v>46.666666666666664</v>
      </c>
      <c r="H47" s="6">
        <f t="shared" si="11"/>
        <v>-14.299999999999955</v>
      </c>
      <c r="I47" s="6">
        <f t="shared" si="12"/>
        <v>-14.299999999999955</v>
      </c>
      <c r="J47" s="21"/>
      <c r="L47">
        <v>10</v>
      </c>
      <c r="M47">
        <v>4</v>
      </c>
      <c r="N47" s="8">
        <f t="shared" si="13"/>
        <v>-0.17874999999999944</v>
      </c>
    </row>
    <row r="48" spans="1:14" ht="14.45" x14ac:dyDescent="0.3">
      <c r="A48" s="9" t="s">
        <v>11</v>
      </c>
      <c r="B48" s="23">
        <v>847</v>
      </c>
      <c r="C48" s="7">
        <f t="shared" si="7"/>
        <v>254.1</v>
      </c>
      <c r="D48" s="7">
        <f t="shared" si="8"/>
        <v>21.175000000000001</v>
      </c>
      <c r="E48" s="7">
        <f t="shared" si="9"/>
        <v>254.10000000000002</v>
      </c>
      <c r="F48" s="28">
        <f>'ORIGEN HOMBRE'!AF15</f>
        <v>236</v>
      </c>
      <c r="G48" s="23">
        <f t="shared" si="10"/>
        <v>19.666666666666668</v>
      </c>
      <c r="H48" s="6">
        <f t="shared" si="11"/>
        <v>18.100000000000023</v>
      </c>
      <c r="I48" s="6">
        <f t="shared" si="12"/>
        <v>18.100000000000023</v>
      </c>
      <c r="J48" s="21"/>
      <c r="L48">
        <v>5</v>
      </c>
      <c r="M48">
        <v>2</v>
      </c>
      <c r="N48" s="8">
        <f t="shared" si="13"/>
        <v>0.45250000000000057</v>
      </c>
    </row>
    <row r="49" spans="1:14" ht="14.45" x14ac:dyDescent="0.3">
      <c r="A49" s="9" t="s">
        <v>12</v>
      </c>
      <c r="B49" s="23">
        <v>406</v>
      </c>
      <c r="C49" s="7">
        <f t="shared" si="7"/>
        <v>121.8</v>
      </c>
      <c r="D49" s="7">
        <f t="shared" si="8"/>
        <v>10.15</v>
      </c>
      <c r="E49" s="7">
        <f t="shared" si="9"/>
        <v>121.80000000000001</v>
      </c>
      <c r="F49" s="28">
        <f>'ORIGEN HOMBRE'!AF16</f>
        <v>124</v>
      </c>
      <c r="G49" s="23">
        <f t="shared" si="10"/>
        <v>10.333333333333334</v>
      </c>
      <c r="H49" s="6">
        <f t="shared" si="11"/>
        <v>-2.1999999999999886</v>
      </c>
      <c r="I49" s="6">
        <f t="shared" si="12"/>
        <v>-2.1999999999999886</v>
      </c>
      <c r="J49" s="21"/>
      <c r="L49">
        <v>2</v>
      </c>
      <c r="M49">
        <v>1</v>
      </c>
      <c r="N49" s="8">
        <f t="shared" si="13"/>
        <v>-0.13749999999999929</v>
      </c>
    </row>
    <row r="50" spans="1:14" ht="14.45" x14ac:dyDescent="0.3">
      <c r="A50" s="9" t="s">
        <v>13</v>
      </c>
      <c r="B50" s="23">
        <v>403</v>
      </c>
      <c r="C50" s="7">
        <f t="shared" si="7"/>
        <v>120.9</v>
      </c>
      <c r="D50" s="7">
        <f t="shared" si="8"/>
        <v>10.075000000000001</v>
      </c>
      <c r="E50" s="7">
        <f t="shared" si="9"/>
        <v>120.9</v>
      </c>
      <c r="F50" s="28">
        <f>'ORIGEN HOMBRE'!AF17</f>
        <v>84</v>
      </c>
      <c r="G50" s="23">
        <f t="shared" si="10"/>
        <v>7</v>
      </c>
      <c r="H50" s="6">
        <f t="shared" si="11"/>
        <v>36.900000000000006</v>
      </c>
      <c r="I50" s="6">
        <f t="shared" si="12"/>
        <v>36.900000000000006</v>
      </c>
      <c r="J50" s="21"/>
      <c r="L50">
        <v>2</v>
      </c>
      <c r="M50">
        <v>1</v>
      </c>
      <c r="N50" s="8">
        <f t="shared" si="13"/>
        <v>2.3062500000000004</v>
      </c>
    </row>
    <row r="51" spans="1:14" ht="14.45" x14ac:dyDescent="0.3">
      <c r="A51" s="9" t="s">
        <v>14</v>
      </c>
      <c r="B51" s="23">
        <v>200</v>
      </c>
      <c r="C51" s="7">
        <f t="shared" si="7"/>
        <v>60</v>
      </c>
      <c r="D51" s="7">
        <f t="shared" si="8"/>
        <v>5</v>
      </c>
      <c r="E51" s="7">
        <f t="shared" si="9"/>
        <v>60</v>
      </c>
      <c r="F51" s="28">
        <f>'ORIGEN HOMBRE'!AF18</f>
        <v>81</v>
      </c>
      <c r="G51" s="23">
        <f t="shared" si="10"/>
        <v>6.75</v>
      </c>
      <c r="H51" s="6">
        <f t="shared" si="11"/>
        <v>-21</v>
      </c>
      <c r="I51" s="6">
        <f t="shared" si="12"/>
        <v>-21</v>
      </c>
      <c r="J51" s="21"/>
      <c r="L51">
        <v>1</v>
      </c>
      <c r="M51">
        <v>1</v>
      </c>
      <c r="N51" s="8">
        <f t="shared" si="13"/>
        <v>-2.625</v>
      </c>
    </row>
    <row r="52" spans="1:14" ht="14.45" x14ac:dyDescent="0.3">
      <c r="A52" s="9" t="s">
        <v>15</v>
      </c>
      <c r="B52" s="23">
        <v>158</v>
      </c>
      <c r="C52" s="7">
        <f t="shared" si="7"/>
        <v>47.4</v>
      </c>
      <c r="D52" s="7">
        <f t="shared" si="8"/>
        <v>3.9499999999999997</v>
      </c>
      <c r="E52" s="7">
        <f t="shared" si="9"/>
        <v>47.4</v>
      </c>
      <c r="F52" s="28">
        <f>'ORIGEN HOMBRE'!AF19</f>
        <v>44</v>
      </c>
      <c r="G52" s="23">
        <f t="shared" si="10"/>
        <v>3.6666666666666665</v>
      </c>
      <c r="H52" s="6">
        <f t="shared" si="11"/>
        <v>3.3999999999999986</v>
      </c>
      <c r="I52" s="6">
        <f t="shared" si="12"/>
        <v>3.3999999999999986</v>
      </c>
      <c r="J52" s="21"/>
      <c r="L52">
        <v>1</v>
      </c>
      <c r="M52">
        <v>1</v>
      </c>
      <c r="N52" s="8">
        <f t="shared" si="13"/>
        <v>0.42499999999999982</v>
      </c>
    </row>
    <row r="53" spans="1:14" ht="14.45" x14ac:dyDescent="0.3">
      <c r="A53" s="9" t="s">
        <v>16</v>
      </c>
      <c r="B53" s="23">
        <v>170</v>
      </c>
      <c r="C53" s="7">
        <f t="shared" si="7"/>
        <v>51</v>
      </c>
      <c r="D53" s="7">
        <f t="shared" si="8"/>
        <v>4.25</v>
      </c>
      <c r="E53" s="7">
        <f t="shared" si="9"/>
        <v>51</v>
      </c>
      <c r="F53" s="28">
        <f>'ORIGEN HOMBRE'!AF20</f>
        <v>65</v>
      </c>
      <c r="G53" s="23">
        <f t="shared" si="10"/>
        <v>5.416666666666667</v>
      </c>
      <c r="H53" s="6">
        <f t="shared" si="11"/>
        <v>-14</v>
      </c>
      <c r="I53" s="6">
        <f t="shared" si="12"/>
        <v>-14</v>
      </c>
      <c r="J53" s="21"/>
      <c r="L53">
        <v>1</v>
      </c>
      <c r="M53">
        <v>1</v>
      </c>
      <c r="N53" s="8">
        <f t="shared" si="13"/>
        <v>-1.75</v>
      </c>
    </row>
    <row r="54" spans="1:14" ht="14.45" x14ac:dyDescent="0.3">
      <c r="A54" s="9" t="s">
        <v>17</v>
      </c>
      <c r="B54" s="23">
        <v>368</v>
      </c>
      <c r="C54" s="7">
        <f t="shared" si="7"/>
        <v>110.4</v>
      </c>
      <c r="D54" s="7">
        <f t="shared" si="8"/>
        <v>9.2000000000000011</v>
      </c>
      <c r="E54" s="7">
        <f t="shared" si="9"/>
        <v>110.4</v>
      </c>
      <c r="F54" s="28">
        <f>'ORIGEN HOMBRE'!AF21</f>
        <v>116</v>
      </c>
      <c r="G54" s="23">
        <f t="shared" si="10"/>
        <v>9.6666666666666661</v>
      </c>
      <c r="H54" s="6">
        <f t="shared" si="11"/>
        <v>-5.5999999999999943</v>
      </c>
      <c r="I54" s="6">
        <f t="shared" si="12"/>
        <v>-5.5999999999999943</v>
      </c>
      <c r="J54" s="21"/>
      <c r="L54">
        <v>2</v>
      </c>
      <c r="M54">
        <v>1</v>
      </c>
      <c r="N54" s="8">
        <f t="shared" si="13"/>
        <v>-0.34999999999999964</v>
      </c>
    </row>
    <row r="55" spans="1:14" ht="14.45" x14ac:dyDescent="0.3">
      <c r="A55" s="9" t="s">
        <v>18</v>
      </c>
      <c r="B55" s="23">
        <v>772</v>
      </c>
      <c r="C55" s="7">
        <f t="shared" si="7"/>
        <v>231.6</v>
      </c>
      <c r="D55" s="7">
        <f t="shared" si="8"/>
        <v>19.3</v>
      </c>
      <c r="E55" s="7">
        <f t="shared" si="9"/>
        <v>231.60000000000002</v>
      </c>
      <c r="F55" s="28">
        <f>'ORIGEN HOMBRE'!AF22</f>
        <v>415</v>
      </c>
      <c r="G55" s="23">
        <f t="shared" si="10"/>
        <v>34.583333333333336</v>
      </c>
      <c r="H55" s="6">
        <f t="shared" si="11"/>
        <v>-183.39999999999998</v>
      </c>
      <c r="I55" s="6">
        <f t="shared" si="12"/>
        <v>-183.39999999999998</v>
      </c>
      <c r="J55" s="21"/>
      <c r="L55">
        <v>4</v>
      </c>
      <c r="M55">
        <v>2</v>
      </c>
      <c r="N55" s="8">
        <f t="shared" si="13"/>
        <v>-5.7312499999999993</v>
      </c>
    </row>
    <row r="56" spans="1:14" ht="14.45" x14ac:dyDescent="0.3">
      <c r="A56" s="9" t="s">
        <v>19</v>
      </c>
      <c r="B56" s="23">
        <v>801</v>
      </c>
      <c r="C56" s="7">
        <f t="shared" si="7"/>
        <v>240.3</v>
      </c>
      <c r="D56" s="7">
        <f t="shared" si="8"/>
        <v>20.025000000000002</v>
      </c>
      <c r="E56" s="7">
        <f t="shared" si="9"/>
        <v>240.3</v>
      </c>
      <c r="F56" s="28">
        <f>'ORIGEN HOMBRE'!AF23</f>
        <v>208</v>
      </c>
      <c r="G56" s="23">
        <f t="shared" si="10"/>
        <v>17.333333333333332</v>
      </c>
      <c r="H56" s="6">
        <f t="shared" si="11"/>
        <v>32.300000000000011</v>
      </c>
      <c r="I56" s="6">
        <f t="shared" si="12"/>
        <v>32.300000000000011</v>
      </c>
      <c r="J56" s="21"/>
      <c r="L56">
        <v>3</v>
      </c>
      <c r="M56">
        <v>1</v>
      </c>
      <c r="N56" s="8">
        <f t="shared" si="13"/>
        <v>1.3458333333333339</v>
      </c>
    </row>
    <row r="57" spans="1:14" ht="14.45" x14ac:dyDescent="0.3">
      <c r="A57" s="9" t="s">
        <v>20</v>
      </c>
      <c r="B57" s="23">
        <v>508</v>
      </c>
      <c r="C57" s="7">
        <f t="shared" si="7"/>
        <v>152.4</v>
      </c>
      <c r="D57" s="7">
        <f t="shared" si="8"/>
        <v>12.700000000000001</v>
      </c>
      <c r="E57" s="7">
        <f t="shared" si="9"/>
        <v>152.4</v>
      </c>
      <c r="F57" s="28">
        <f>'ORIGEN HOMBRE'!AF24</f>
        <v>216</v>
      </c>
      <c r="G57" s="23">
        <f t="shared" si="10"/>
        <v>18</v>
      </c>
      <c r="H57" s="6">
        <f t="shared" si="11"/>
        <v>-63.599999999999994</v>
      </c>
      <c r="I57" s="6">
        <f t="shared" si="12"/>
        <v>-63.599999999999994</v>
      </c>
      <c r="J57" s="21"/>
      <c r="L57">
        <v>2</v>
      </c>
      <c r="M57">
        <v>1</v>
      </c>
      <c r="N57" s="8">
        <f t="shared" si="13"/>
        <v>-3.9749999999999996</v>
      </c>
    </row>
    <row r="58" spans="1:14" ht="14.45" x14ac:dyDescent="0.3">
      <c r="A58" s="9" t="s">
        <v>21</v>
      </c>
      <c r="B58" s="23">
        <v>3762</v>
      </c>
      <c r="C58" s="7">
        <f t="shared" si="7"/>
        <v>1128.5999999999999</v>
      </c>
      <c r="D58" s="7">
        <f t="shared" si="8"/>
        <v>94.05</v>
      </c>
      <c r="E58" s="7">
        <f t="shared" si="9"/>
        <v>1128.5999999999999</v>
      </c>
      <c r="F58" s="28">
        <f>'ORIGEN HOMBRE'!AF25</f>
        <v>1199</v>
      </c>
      <c r="G58" s="23">
        <f t="shared" si="10"/>
        <v>99.916666666666671</v>
      </c>
      <c r="H58" s="6">
        <f t="shared" si="11"/>
        <v>-70.400000000000091</v>
      </c>
      <c r="I58" s="6">
        <f t="shared" si="12"/>
        <v>-70.400000000000091</v>
      </c>
      <c r="J58" s="21"/>
      <c r="L58">
        <v>10</v>
      </c>
      <c r="M58">
        <v>10</v>
      </c>
      <c r="N58" s="8">
        <f t="shared" si="13"/>
        <v>-0.88000000000000111</v>
      </c>
    </row>
    <row r="59" spans="1:14" ht="14.45" x14ac:dyDescent="0.3">
      <c r="A59" s="9" t="s">
        <v>22</v>
      </c>
      <c r="B59" s="23">
        <v>3362</v>
      </c>
      <c r="C59" s="7">
        <f t="shared" si="7"/>
        <v>1008.6</v>
      </c>
      <c r="D59" s="7">
        <f t="shared" si="8"/>
        <v>84.05</v>
      </c>
      <c r="E59" s="7">
        <f t="shared" si="9"/>
        <v>1008.5999999999999</v>
      </c>
      <c r="F59" s="28">
        <f>'ORIGEN HOMBRE'!AF26</f>
        <v>775</v>
      </c>
      <c r="G59" s="23">
        <f t="shared" si="10"/>
        <v>64.583333333333329</v>
      </c>
      <c r="H59" s="6">
        <f t="shared" si="11"/>
        <v>233.59999999999991</v>
      </c>
      <c r="I59" s="6">
        <f t="shared" si="12"/>
        <v>233.59999999999991</v>
      </c>
      <c r="J59" s="21"/>
      <c r="L59">
        <v>10</v>
      </c>
      <c r="M59">
        <v>10</v>
      </c>
      <c r="N59" s="8">
        <f t="shared" si="13"/>
        <v>2.919999999999999</v>
      </c>
    </row>
    <row r="60" spans="1:14" ht="14.45" x14ac:dyDescent="0.3">
      <c r="A60" s="9" t="s">
        <v>23</v>
      </c>
      <c r="B60" s="23">
        <v>739</v>
      </c>
      <c r="C60" s="7">
        <f t="shared" si="7"/>
        <v>221.7</v>
      </c>
      <c r="D60" s="7">
        <f t="shared" si="8"/>
        <v>18.474999999999998</v>
      </c>
      <c r="E60" s="7">
        <f t="shared" si="9"/>
        <v>221.7</v>
      </c>
      <c r="F60" s="28">
        <f>'ORIGEN HOMBRE'!AF27</f>
        <v>142</v>
      </c>
      <c r="G60" s="23">
        <f t="shared" si="10"/>
        <v>11.833333333333334</v>
      </c>
      <c r="H60" s="6">
        <f t="shared" si="11"/>
        <v>79.699999999999989</v>
      </c>
      <c r="I60" s="6">
        <f t="shared" si="12"/>
        <v>79.699999999999989</v>
      </c>
      <c r="J60" s="21"/>
      <c r="L60">
        <v>3</v>
      </c>
      <c r="M60">
        <v>2</v>
      </c>
      <c r="N60" s="8">
        <f t="shared" si="13"/>
        <v>3.3208333333333329</v>
      </c>
    </row>
    <row r="61" spans="1:14" ht="14.45" x14ac:dyDescent="0.3">
      <c r="A61" s="9" t="s">
        <v>24</v>
      </c>
      <c r="B61" s="23">
        <v>744</v>
      </c>
      <c r="C61" s="7">
        <f t="shared" si="7"/>
        <v>223.2</v>
      </c>
      <c r="D61" s="7">
        <f t="shared" si="8"/>
        <v>18.599999999999998</v>
      </c>
      <c r="E61" s="7">
        <f t="shared" si="9"/>
        <v>223.2</v>
      </c>
      <c r="F61" s="28">
        <f>'ORIGEN HOMBRE'!AF28</f>
        <v>187</v>
      </c>
      <c r="G61" s="23">
        <f t="shared" si="10"/>
        <v>15.583333333333334</v>
      </c>
      <c r="H61" s="6">
        <f t="shared" si="11"/>
        <v>36.199999999999989</v>
      </c>
      <c r="I61" s="6">
        <f t="shared" si="12"/>
        <v>36.199999999999989</v>
      </c>
      <c r="J61" s="21"/>
      <c r="L61">
        <v>2</v>
      </c>
      <c r="M61">
        <v>2</v>
      </c>
      <c r="N61" s="8">
        <f t="shared" si="13"/>
        <v>2.2624999999999993</v>
      </c>
    </row>
    <row r="62" spans="1:14" ht="14.45" x14ac:dyDescent="0.3">
      <c r="A62" s="9" t="s">
        <v>25</v>
      </c>
      <c r="B62" s="23">
        <v>342</v>
      </c>
      <c r="C62" s="7">
        <f t="shared" si="7"/>
        <v>102.6</v>
      </c>
      <c r="D62" s="7">
        <f t="shared" si="8"/>
        <v>8.5499999999999989</v>
      </c>
      <c r="E62" s="7">
        <f t="shared" si="9"/>
        <v>102.6</v>
      </c>
      <c r="F62" s="28">
        <f>'ORIGEN HOMBRE'!AF29</f>
        <v>117</v>
      </c>
      <c r="G62" s="23">
        <f t="shared" si="10"/>
        <v>9.75</v>
      </c>
      <c r="H62" s="6">
        <f t="shared" si="11"/>
        <v>-14.400000000000006</v>
      </c>
      <c r="I62" s="6">
        <f t="shared" si="12"/>
        <v>-14.400000000000006</v>
      </c>
      <c r="J62" s="21"/>
      <c r="L62">
        <v>4</v>
      </c>
      <c r="M62">
        <v>2</v>
      </c>
      <c r="N62" s="8">
        <f t="shared" si="13"/>
        <v>-0.45000000000000018</v>
      </c>
    </row>
    <row r="63" spans="1:14" ht="14.45" x14ac:dyDescent="0.3">
      <c r="A63" s="9" t="s">
        <v>26</v>
      </c>
      <c r="B63" s="23">
        <v>1767</v>
      </c>
      <c r="C63" s="7">
        <f t="shared" si="7"/>
        <v>530.1</v>
      </c>
      <c r="D63" s="7">
        <f t="shared" si="8"/>
        <v>44.175000000000004</v>
      </c>
      <c r="E63" s="7">
        <f t="shared" si="9"/>
        <v>530.1</v>
      </c>
      <c r="F63" s="28">
        <f>'ORIGEN HOMBRE'!AF30</f>
        <v>433</v>
      </c>
      <c r="G63" s="23">
        <f t="shared" si="10"/>
        <v>36.083333333333336</v>
      </c>
      <c r="H63" s="6">
        <f t="shared" si="11"/>
        <v>97.100000000000023</v>
      </c>
      <c r="I63" s="6">
        <f t="shared" si="12"/>
        <v>97.100000000000023</v>
      </c>
      <c r="J63" s="21"/>
      <c r="L63">
        <v>6</v>
      </c>
      <c r="M63">
        <v>4</v>
      </c>
      <c r="N63" s="8">
        <f t="shared" si="13"/>
        <v>2.0229166666666671</v>
      </c>
    </row>
    <row r="64" spans="1:14" ht="14.45" x14ac:dyDescent="0.3">
      <c r="A64" s="9" t="s">
        <v>27</v>
      </c>
      <c r="B64" s="23">
        <v>513</v>
      </c>
      <c r="C64" s="7">
        <f t="shared" si="7"/>
        <v>153.9</v>
      </c>
      <c r="D64" s="7">
        <f t="shared" si="8"/>
        <v>12.825000000000001</v>
      </c>
      <c r="E64" s="7">
        <f t="shared" si="9"/>
        <v>153.9</v>
      </c>
      <c r="F64" s="28">
        <f>'ORIGEN HOMBRE'!AF31</f>
        <v>115</v>
      </c>
      <c r="G64" s="23">
        <f t="shared" si="10"/>
        <v>9.5833333333333339</v>
      </c>
      <c r="H64" s="6">
        <f t="shared" si="11"/>
        <v>38.900000000000006</v>
      </c>
      <c r="I64" s="6">
        <f t="shared" si="12"/>
        <v>38.900000000000006</v>
      </c>
      <c r="J64" s="21"/>
      <c r="L64">
        <v>2</v>
      </c>
      <c r="M64">
        <v>1</v>
      </c>
      <c r="N64" s="8">
        <f t="shared" si="13"/>
        <v>2.4312500000000004</v>
      </c>
    </row>
    <row r="65" spans="1:14" ht="14.45" x14ac:dyDescent="0.3">
      <c r="A65" s="9" t="s">
        <v>28</v>
      </c>
      <c r="B65" s="23">
        <v>48</v>
      </c>
      <c r="C65" s="7">
        <f t="shared" si="7"/>
        <v>14.4</v>
      </c>
      <c r="D65" s="7">
        <f t="shared" si="8"/>
        <v>1.2</v>
      </c>
      <c r="E65" s="7">
        <f t="shared" si="9"/>
        <v>14.399999999999999</v>
      </c>
      <c r="F65" s="28">
        <f>'ORIGEN HOMBRE'!AF32</f>
        <v>14</v>
      </c>
      <c r="G65" s="23">
        <f t="shared" si="10"/>
        <v>1.1666666666666667</v>
      </c>
      <c r="H65" s="6">
        <f t="shared" si="11"/>
        <v>0.39999999999999858</v>
      </c>
      <c r="I65" s="6">
        <f t="shared" si="12"/>
        <v>0.39999999999999858</v>
      </c>
      <c r="J65" s="21"/>
      <c r="L65">
        <v>1</v>
      </c>
      <c r="M65">
        <v>1</v>
      </c>
      <c r="N65" s="8">
        <f t="shared" si="13"/>
        <v>4.9999999999999822E-2</v>
      </c>
    </row>
    <row r="66" spans="1:14" ht="14.45" x14ac:dyDescent="0.3">
      <c r="A66" s="9" t="s">
        <v>30</v>
      </c>
      <c r="B66" s="23">
        <v>36301</v>
      </c>
      <c r="C66" s="7">
        <f t="shared" si="7"/>
        <v>10890.3</v>
      </c>
      <c r="D66" s="7">
        <f t="shared" si="8"/>
        <v>907.52499999999998</v>
      </c>
      <c r="E66" s="7">
        <f t="shared" si="9"/>
        <v>10890.3</v>
      </c>
      <c r="F66" s="28">
        <f>'ORIGEN HOMBRE'!AF33</f>
        <v>12242</v>
      </c>
      <c r="G66" s="23">
        <f t="shared" si="10"/>
        <v>1020.1666666666666</v>
      </c>
      <c r="H66" s="6">
        <f t="shared" si="11"/>
        <v>-1351.7000000000007</v>
      </c>
      <c r="I66" s="6">
        <f t="shared" si="12"/>
        <v>-1351.7000000000007</v>
      </c>
      <c r="J66" s="21"/>
      <c r="L66">
        <v>150</v>
      </c>
      <c r="M66">
        <v>68</v>
      </c>
      <c r="N66" s="8">
        <f t="shared" si="13"/>
        <v>-1.1264166666666673</v>
      </c>
    </row>
    <row r="69" spans="1:14" ht="14.45" x14ac:dyDescent="0.3">
      <c r="A69" s="11" t="s">
        <v>44</v>
      </c>
    </row>
    <row r="71" spans="1:14" ht="72" x14ac:dyDescent="0.3">
      <c r="A71" s="3" t="s">
        <v>29</v>
      </c>
      <c r="B71" s="3" t="s">
        <v>3</v>
      </c>
      <c r="C71" s="4" t="s">
        <v>52</v>
      </c>
      <c r="D71" s="3" t="s">
        <v>31</v>
      </c>
      <c r="E71" s="4" t="s">
        <v>69</v>
      </c>
      <c r="F71" s="4" t="s">
        <v>68</v>
      </c>
      <c r="G71" s="4" t="s">
        <v>61</v>
      </c>
      <c r="H71" s="3" t="s">
        <v>32</v>
      </c>
      <c r="I71" s="4" t="s">
        <v>66</v>
      </c>
      <c r="J71" s="15"/>
      <c r="L71" s="4" t="s">
        <v>51</v>
      </c>
      <c r="M71" s="4" t="s">
        <v>54</v>
      </c>
      <c r="N71" s="4" t="s">
        <v>53</v>
      </c>
    </row>
    <row r="72" spans="1:14" ht="14.45" x14ac:dyDescent="0.3">
      <c r="A72" s="9" t="s">
        <v>4</v>
      </c>
      <c r="B72" s="23">
        <v>21736</v>
      </c>
      <c r="C72" s="7">
        <f>95*B72/100</f>
        <v>20649.2</v>
      </c>
      <c r="D72" s="7">
        <f>C72/12</f>
        <v>1720.7666666666667</v>
      </c>
      <c r="E72" s="7">
        <f>D72*$E$4</f>
        <v>20649.2</v>
      </c>
      <c r="F72" s="28">
        <f>'ORIGEN HOMBRE'!AK8</f>
        <v>18415</v>
      </c>
      <c r="G72" s="23">
        <f>F72/$E$4</f>
        <v>1534.5833333333333</v>
      </c>
      <c r="H72" s="6">
        <f>E72-F72</f>
        <v>2234.2000000000007</v>
      </c>
      <c r="I72" s="6">
        <f>H72+(D72*$H$4)</f>
        <v>2234.2000000000007</v>
      </c>
      <c r="J72" s="22"/>
      <c r="L72">
        <v>32</v>
      </c>
      <c r="M72">
        <v>8</v>
      </c>
      <c r="N72" s="8">
        <f>(I72/M72)/8</f>
        <v>34.909375000000011</v>
      </c>
    </row>
    <row r="73" spans="1:14" ht="14.45" x14ac:dyDescent="0.3">
      <c r="A73" s="9" t="s">
        <v>5</v>
      </c>
      <c r="B73" s="23">
        <v>6161</v>
      </c>
      <c r="C73" s="7">
        <f t="shared" ref="C73:C97" si="14">95*B73/100</f>
        <v>5852.95</v>
      </c>
      <c r="D73" s="7">
        <f t="shared" ref="D73:D97" si="15">C73/12</f>
        <v>487.74583333333334</v>
      </c>
      <c r="E73" s="7">
        <f t="shared" ref="E73:E97" si="16">D73*$E$4</f>
        <v>5852.95</v>
      </c>
      <c r="F73" s="28">
        <f>'ORIGEN HOMBRE'!AK9</f>
        <v>5537</v>
      </c>
      <c r="G73" s="23">
        <f t="shared" ref="G73:G97" si="17">F73/$E$4</f>
        <v>461.41666666666669</v>
      </c>
      <c r="H73" s="6">
        <f t="shared" ref="H73:H97" si="18">E73-F73</f>
        <v>315.94999999999982</v>
      </c>
      <c r="I73" s="6">
        <f t="shared" ref="I73:I97" si="19">H73+(D73*$H$4)</f>
        <v>315.94999999999982</v>
      </c>
      <c r="J73" s="22"/>
      <c r="L73">
        <v>14</v>
      </c>
      <c r="M73">
        <v>4</v>
      </c>
      <c r="N73" s="8">
        <f>(I73/L73)/8</f>
        <v>2.8209821428571411</v>
      </c>
    </row>
    <row r="74" spans="1:14" ht="14.45" x14ac:dyDescent="0.3">
      <c r="A74" s="9" t="s">
        <v>6</v>
      </c>
      <c r="B74" s="23">
        <v>8107</v>
      </c>
      <c r="C74" s="7">
        <f t="shared" si="14"/>
        <v>7701.65</v>
      </c>
      <c r="D74" s="7">
        <f t="shared" si="15"/>
        <v>641.80416666666667</v>
      </c>
      <c r="E74" s="7">
        <f t="shared" si="16"/>
        <v>7701.65</v>
      </c>
      <c r="F74" s="28">
        <f>'ORIGEN HOMBRE'!AK10</f>
        <v>4960</v>
      </c>
      <c r="G74" s="23">
        <f t="shared" si="17"/>
        <v>413.33333333333331</v>
      </c>
      <c r="H74" s="6">
        <f t="shared" si="18"/>
        <v>2741.6499999999996</v>
      </c>
      <c r="I74" s="6">
        <f t="shared" si="19"/>
        <v>2741.6499999999996</v>
      </c>
      <c r="J74" s="22"/>
      <c r="L74">
        <v>20</v>
      </c>
      <c r="M74">
        <v>4</v>
      </c>
      <c r="N74" s="8">
        <f>(I74/L74)/8</f>
        <v>17.135312499999998</v>
      </c>
    </row>
    <row r="75" spans="1:14" ht="14.45" x14ac:dyDescent="0.3">
      <c r="A75" s="9" t="s">
        <v>7</v>
      </c>
      <c r="B75" s="23">
        <v>716</v>
      </c>
      <c r="C75" s="7">
        <f t="shared" si="14"/>
        <v>680.2</v>
      </c>
      <c r="D75" s="7">
        <f t="shared" si="15"/>
        <v>56.683333333333337</v>
      </c>
      <c r="E75" s="7">
        <f t="shared" si="16"/>
        <v>680.2</v>
      </c>
      <c r="F75" s="28">
        <f>'ORIGEN HOMBRE'!AK11</f>
        <v>476</v>
      </c>
      <c r="G75" s="23">
        <f t="shared" si="17"/>
        <v>39.666666666666664</v>
      </c>
      <c r="H75" s="6">
        <f t="shared" si="18"/>
        <v>204.20000000000005</v>
      </c>
      <c r="I75" s="6">
        <f t="shared" si="19"/>
        <v>204.20000000000005</v>
      </c>
      <c r="J75" s="22"/>
      <c r="L75">
        <v>3</v>
      </c>
      <c r="M75">
        <v>1</v>
      </c>
      <c r="N75" s="8">
        <f t="shared" ref="N75:N97" si="20">(I75/L75)/8</f>
        <v>8.5083333333333346</v>
      </c>
    </row>
    <row r="76" spans="1:14" ht="14.45" x14ac:dyDescent="0.3">
      <c r="A76" s="9" t="s">
        <v>8</v>
      </c>
      <c r="B76" s="23">
        <v>1993</v>
      </c>
      <c r="C76" s="7">
        <f t="shared" si="14"/>
        <v>1893.35</v>
      </c>
      <c r="D76" s="7">
        <f t="shared" si="15"/>
        <v>157.77916666666667</v>
      </c>
      <c r="E76" s="7">
        <f t="shared" si="16"/>
        <v>1893.35</v>
      </c>
      <c r="F76" s="28">
        <f>'ORIGEN HOMBRE'!AK12</f>
        <v>1118</v>
      </c>
      <c r="G76" s="23">
        <f t="shared" si="17"/>
        <v>93.166666666666671</v>
      </c>
      <c r="H76" s="6">
        <f t="shared" si="18"/>
        <v>775.34999999999991</v>
      </c>
      <c r="I76" s="6">
        <f t="shared" si="19"/>
        <v>775.34999999999991</v>
      </c>
      <c r="J76" s="22"/>
      <c r="L76">
        <v>6</v>
      </c>
      <c r="M76">
        <v>2</v>
      </c>
      <c r="N76" s="8">
        <f t="shared" si="20"/>
        <v>16.153124999999999</v>
      </c>
    </row>
    <row r="77" spans="1:14" ht="14.45" x14ac:dyDescent="0.3">
      <c r="A77" s="9" t="s">
        <v>9</v>
      </c>
      <c r="B77" s="23">
        <v>1252</v>
      </c>
      <c r="C77" s="7">
        <f t="shared" si="14"/>
        <v>1189.4000000000001</v>
      </c>
      <c r="D77" s="7">
        <f t="shared" si="15"/>
        <v>99.116666666666674</v>
      </c>
      <c r="E77" s="7">
        <f t="shared" si="16"/>
        <v>1189.4000000000001</v>
      </c>
      <c r="F77" s="28">
        <f>'ORIGEN HOMBRE'!AK13</f>
        <v>853</v>
      </c>
      <c r="G77" s="23">
        <f t="shared" si="17"/>
        <v>71.083333333333329</v>
      </c>
      <c r="H77" s="6">
        <f t="shared" si="18"/>
        <v>336.40000000000009</v>
      </c>
      <c r="I77" s="6">
        <f t="shared" si="19"/>
        <v>336.40000000000009</v>
      </c>
      <c r="J77" s="22"/>
      <c r="L77">
        <v>4</v>
      </c>
      <c r="M77">
        <v>1</v>
      </c>
      <c r="N77" s="8">
        <f t="shared" si="20"/>
        <v>10.512500000000003</v>
      </c>
    </row>
    <row r="78" spans="1:14" ht="14.45" x14ac:dyDescent="0.3">
      <c r="A78" s="9" t="s">
        <v>10</v>
      </c>
      <c r="B78" s="23">
        <v>3555</v>
      </c>
      <c r="C78" s="7">
        <f t="shared" si="14"/>
        <v>3377.25</v>
      </c>
      <c r="D78" s="7">
        <f t="shared" si="15"/>
        <v>281.4375</v>
      </c>
      <c r="E78" s="7">
        <f t="shared" si="16"/>
        <v>3377.25</v>
      </c>
      <c r="F78" s="28">
        <f>'ORIGEN HOMBRE'!AK14</f>
        <v>2495</v>
      </c>
      <c r="G78" s="23">
        <f t="shared" si="17"/>
        <v>207.91666666666666</v>
      </c>
      <c r="H78" s="6">
        <f t="shared" si="18"/>
        <v>882.25</v>
      </c>
      <c r="I78" s="6">
        <f t="shared" si="19"/>
        <v>882.25</v>
      </c>
      <c r="J78" s="22"/>
      <c r="L78">
        <v>10</v>
      </c>
      <c r="M78">
        <v>4</v>
      </c>
      <c r="N78" s="8">
        <f t="shared" si="20"/>
        <v>11.028124999999999</v>
      </c>
    </row>
    <row r="79" spans="1:14" ht="14.45" x14ac:dyDescent="0.3">
      <c r="A79" s="9" t="s">
        <v>11</v>
      </c>
      <c r="B79" s="23">
        <v>1739</v>
      </c>
      <c r="C79" s="7">
        <f t="shared" si="14"/>
        <v>1652.05</v>
      </c>
      <c r="D79" s="7">
        <f t="shared" si="15"/>
        <v>137.67083333333332</v>
      </c>
      <c r="E79" s="7">
        <f t="shared" si="16"/>
        <v>1652.0499999999997</v>
      </c>
      <c r="F79" s="28">
        <f>'ORIGEN HOMBRE'!AK15</f>
        <v>1132</v>
      </c>
      <c r="G79" s="23">
        <f t="shared" si="17"/>
        <v>94.333333333333329</v>
      </c>
      <c r="H79" s="6">
        <f t="shared" si="18"/>
        <v>520.04999999999973</v>
      </c>
      <c r="I79" s="6">
        <f t="shared" si="19"/>
        <v>520.04999999999973</v>
      </c>
      <c r="J79" s="22"/>
      <c r="L79">
        <v>5</v>
      </c>
      <c r="M79">
        <v>2</v>
      </c>
      <c r="N79" s="8">
        <f t="shared" si="20"/>
        <v>13.001249999999994</v>
      </c>
    </row>
    <row r="80" spans="1:14" ht="14.45" x14ac:dyDescent="0.3">
      <c r="A80" s="9" t="s">
        <v>12</v>
      </c>
      <c r="B80" s="23">
        <v>864</v>
      </c>
      <c r="C80" s="7">
        <f t="shared" si="14"/>
        <v>820.8</v>
      </c>
      <c r="D80" s="7">
        <f t="shared" si="15"/>
        <v>68.399999999999991</v>
      </c>
      <c r="E80" s="7">
        <f t="shared" si="16"/>
        <v>820.8</v>
      </c>
      <c r="F80" s="28">
        <f>'ORIGEN HOMBRE'!AK16</f>
        <v>739</v>
      </c>
      <c r="G80" s="23">
        <f t="shared" si="17"/>
        <v>61.583333333333336</v>
      </c>
      <c r="H80" s="6">
        <f t="shared" si="18"/>
        <v>81.799999999999955</v>
      </c>
      <c r="I80" s="6">
        <f t="shared" si="19"/>
        <v>81.799999999999955</v>
      </c>
      <c r="J80" s="22"/>
      <c r="L80">
        <v>2</v>
      </c>
      <c r="M80">
        <v>1</v>
      </c>
      <c r="N80" s="8">
        <f t="shared" si="20"/>
        <v>5.1124999999999972</v>
      </c>
    </row>
    <row r="81" spans="1:14" ht="14.45" x14ac:dyDescent="0.3">
      <c r="A81" s="9" t="s">
        <v>13</v>
      </c>
      <c r="B81" s="23">
        <v>895</v>
      </c>
      <c r="C81" s="7">
        <f t="shared" si="14"/>
        <v>850.25</v>
      </c>
      <c r="D81" s="7">
        <f t="shared" si="15"/>
        <v>70.854166666666671</v>
      </c>
      <c r="E81" s="7">
        <f t="shared" si="16"/>
        <v>850.25</v>
      </c>
      <c r="F81" s="28">
        <f>'ORIGEN HOMBRE'!AK17</f>
        <v>585</v>
      </c>
      <c r="G81" s="23">
        <f t="shared" si="17"/>
        <v>48.75</v>
      </c>
      <c r="H81" s="6">
        <f t="shared" si="18"/>
        <v>265.25</v>
      </c>
      <c r="I81" s="6">
        <f t="shared" si="19"/>
        <v>265.25</v>
      </c>
      <c r="J81" s="22"/>
      <c r="L81">
        <v>2</v>
      </c>
      <c r="M81">
        <v>1</v>
      </c>
      <c r="N81" s="8">
        <f t="shared" si="20"/>
        <v>16.578125</v>
      </c>
    </row>
    <row r="82" spans="1:14" ht="14.45" x14ac:dyDescent="0.3">
      <c r="A82" s="9" t="s">
        <v>14</v>
      </c>
      <c r="B82" s="23">
        <v>365</v>
      </c>
      <c r="C82" s="7">
        <f t="shared" si="14"/>
        <v>346.75</v>
      </c>
      <c r="D82" s="7">
        <f t="shared" si="15"/>
        <v>28.895833333333332</v>
      </c>
      <c r="E82" s="7">
        <f t="shared" si="16"/>
        <v>346.75</v>
      </c>
      <c r="F82" s="28">
        <f>'ORIGEN HOMBRE'!AK18</f>
        <v>319</v>
      </c>
      <c r="G82" s="23">
        <f t="shared" si="17"/>
        <v>26.583333333333332</v>
      </c>
      <c r="H82" s="6">
        <f t="shared" si="18"/>
        <v>27.75</v>
      </c>
      <c r="I82" s="6">
        <f t="shared" si="19"/>
        <v>27.75</v>
      </c>
      <c r="J82" s="22"/>
      <c r="L82">
        <v>1</v>
      </c>
      <c r="M82">
        <v>1</v>
      </c>
      <c r="N82" s="8">
        <f t="shared" si="20"/>
        <v>3.46875</v>
      </c>
    </row>
    <row r="83" spans="1:14" ht="14.45" x14ac:dyDescent="0.3">
      <c r="A83" s="9" t="s">
        <v>15</v>
      </c>
      <c r="B83" s="23">
        <v>290</v>
      </c>
      <c r="C83" s="7">
        <f t="shared" si="14"/>
        <v>275.5</v>
      </c>
      <c r="D83" s="7">
        <f t="shared" si="15"/>
        <v>22.958333333333332</v>
      </c>
      <c r="E83" s="7">
        <f t="shared" si="16"/>
        <v>275.5</v>
      </c>
      <c r="F83" s="28">
        <f>'ORIGEN HOMBRE'!AK19</f>
        <v>184</v>
      </c>
      <c r="G83" s="23">
        <f t="shared" si="17"/>
        <v>15.333333333333334</v>
      </c>
      <c r="H83" s="6">
        <f t="shared" si="18"/>
        <v>91.5</v>
      </c>
      <c r="I83" s="6">
        <f t="shared" si="19"/>
        <v>91.5</v>
      </c>
      <c r="J83" s="22"/>
      <c r="L83">
        <v>1</v>
      </c>
      <c r="M83">
        <v>1</v>
      </c>
      <c r="N83" s="8">
        <f t="shared" si="20"/>
        <v>11.4375</v>
      </c>
    </row>
    <row r="84" spans="1:14" ht="14.45" x14ac:dyDescent="0.3">
      <c r="A84" s="9" t="s">
        <v>16</v>
      </c>
      <c r="B84" s="23">
        <v>304</v>
      </c>
      <c r="C84" s="7">
        <f t="shared" si="14"/>
        <v>288.8</v>
      </c>
      <c r="D84" s="7">
        <f t="shared" si="15"/>
        <v>24.066666666666666</v>
      </c>
      <c r="E84" s="7">
        <f t="shared" si="16"/>
        <v>288.8</v>
      </c>
      <c r="F84" s="28">
        <f>'ORIGEN HOMBRE'!AK20</f>
        <v>272</v>
      </c>
      <c r="G84" s="23">
        <f t="shared" si="17"/>
        <v>22.666666666666668</v>
      </c>
      <c r="H84" s="6">
        <f t="shared" si="18"/>
        <v>16.800000000000011</v>
      </c>
      <c r="I84" s="6">
        <f t="shared" si="19"/>
        <v>16.800000000000011</v>
      </c>
      <c r="J84" s="22"/>
      <c r="L84">
        <v>1</v>
      </c>
      <c r="M84">
        <v>1</v>
      </c>
      <c r="N84" s="8">
        <f t="shared" si="20"/>
        <v>2.1000000000000014</v>
      </c>
    </row>
    <row r="85" spans="1:14" ht="14.45" x14ac:dyDescent="0.3">
      <c r="A85" s="9" t="s">
        <v>17</v>
      </c>
      <c r="B85" s="23">
        <v>733</v>
      </c>
      <c r="C85" s="7">
        <f t="shared" si="14"/>
        <v>696.35</v>
      </c>
      <c r="D85" s="7">
        <f t="shared" si="15"/>
        <v>58.029166666666669</v>
      </c>
      <c r="E85" s="7">
        <f t="shared" si="16"/>
        <v>696.35</v>
      </c>
      <c r="F85" s="28">
        <f>'ORIGEN HOMBRE'!AK21</f>
        <v>619</v>
      </c>
      <c r="G85" s="23">
        <f t="shared" si="17"/>
        <v>51.583333333333336</v>
      </c>
      <c r="H85" s="6">
        <f t="shared" si="18"/>
        <v>77.350000000000023</v>
      </c>
      <c r="I85" s="6">
        <f t="shared" si="19"/>
        <v>77.350000000000023</v>
      </c>
      <c r="J85" s="22"/>
      <c r="L85">
        <v>2</v>
      </c>
      <c r="M85">
        <v>1</v>
      </c>
      <c r="N85" s="8">
        <f t="shared" si="20"/>
        <v>4.8343750000000014</v>
      </c>
    </row>
    <row r="86" spans="1:14" ht="14.45" x14ac:dyDescent="0.3">
      <c r="A86" s="9" t="s">
        <v>18</v>
      </c>
      <c r="B86" s="23">
        <v>1590</v>
      </c>
      <c r="C86" s="7">
        <f t="shared" si="14"/>
        <v>1510.5</v>
      </c>
      <c r="D86" s="7">
        <f t="shared" si="15"/>
        <v>125.875</v>
      </c>
      <c r="E86" s="7">
        <f t="shared" si="16"/>
        <v>1510.5</v>
      </c>
      <c r="F86" s="28">
        <f>'ORIGEN HOMBRE'!AK22</f>
        <v>1521</v>
      </c>
      <c r="G86" s="23">
        <f t="shared" si="17"/>
        <v>126.75</v>
      </c>
      <c r="H86" s="6">
        <f t="shared" si="18"/>
        <v>-10.5</v>
      </c>
      <c r="I86" s="6">
        <f t="shared" si="19"/>
        <v>-10.5</v>
      </c>
      <c r="J86" s="22"/>
      <c r="L86">
        <v>4</v>
      </c>
      <c r="M86">
        <v>2</v>
      </c>
      <c r="N86" s="8">
        <f t="shared" si="20"/>
        <v>-0.328125</v>
      </c>
    </row>
    <row r="87" spans="1:14" ht="14.45" x14ac:dyDescent="0.3">
      <c r="A87" s="9" t="s">
        <v>19</v>
      </c>
      <c r="B87" s="23">
        <v>1745</v>
      </c>
      <c r="C87" s="7">
        <f t="shared" si="14"/>
        <v>1657.75</v>
      </c>
      <c r="D87" s="7">
        <f t="shared" si="15"/>
        <v>138.14583333333334</v>
      </c>
      <c r="E87" s="7">
        <f t="shared" si="16"/>
        <v>1657.75</v>
      </c>
      <c r="F87" s="28">
        <f>'ORIGEN HOMBRE'!AK23</f>
        <v>907</v>
      </c>
      <c r="G87" s="23">
        <f t="shared" si="17"/>
        <v>75.583333333333329</v>
      </c>
      <c r="H87" s="6">
        <f t="shared" si="18"/>
        <v>750.75</v>
      </c>
      <c r="I87" s="6">
        <f t="shared" si="19"/>
        <v>750.75</v>
      </c>
      <c r="J87" s="22"/>
      <c r="L87">
        <v>3</v>
      </c>
      <c r="M87">
        <v>1</v>
      </c>
      <c r="N87" s="8">
        <f t="shared" si="20"/>
        <v>31.28125</v>
      </c>
    </row>
    <row r="88" spans="1:14" ht="14.45" x14ac:dyDescent="0.3">
      <c r="A88" s="9" t="s">
        <v>20</v>
      </c>
      <c r="B88" s="23">
        <v>1150</v>
      </c>
      <c r="C88" s="7">
        <f t="shared" si="14"/>
        <v>1092.5</v>
      </c>
      <c r="D88" s="7">
        <f t="shared" si="15"/>
        <v>91.041666666666671</v>
      </c>
      <c r="E88" s="7">
        <f t="shared" si="16"/>
        <v>1092.5</v>
      </c>
      <c r="F88" s="28">
        <f>'ORIGEN HOMBRE'!AK24</f>
        <v>1248</v>
      </c>
      <c r="G88" s="23">
        <f t="shared" si="17"/>
        <v>104</v>
      </c>
      <c r="H88" s="6">
        <f t="shared" si="18"/>
        <v>-155.5</v>
      </c>
      <c r="I88" s="6">
        <f t="shared" si="19"/>
        <v>-155.5</v>
      </c>
      <c r="J88" s="22"/>
      <c r="L88">
        <v>2</v>
      </c>
      <c r="M88">
        <v>1</v>
      </c>
      <c r="N88" s="8">
        <f t="shared" si="20"/>
        <v>-9.71875</v>
      </c>
    </row>
    <row r="89" spans="1:14" ht="14.45" x14ac:dyDescent="0.3">
      <c r="A89" s="9" t="s">
        <v>21</v>
      </c>
      <c r="B89" s="23">
        <v>10195</v>
      </c>
      <c r="C89" s="7">
        <f t="shared" si="14"/>
        <v>9685.25</v>
      </c>
      <c r="D89" s="7">
        <f t="shared" si="15"/>
        <v>807.10416666666663</v>
      </c>
      <c r="E89" s="7">
        <f t="shared" si="16"/>
        <v>9685.25</v>
      </c>
      <c r="F89" s="28">
        <f>'ORIGEN HOMBRE'!AK25</f>
        <v>8163</v>
      </c>
      <c r="G89" s="23">
        <f t="shared" si="17"/>
        <v>680.25</v>
      </c>
      <c r="H89" s="6">
        <f t="shared" si="18"/>
        <v>1522.25</v>
      </c>
      <c r="I89" s="6">
        <f t="shared" si="19"/>
        <v>1522.25</v>
      </c>
      <c r="J89" s="22"/>
      <c r="L89">
        <v>10</v>
      </c>
      <c r="M89">
        <v>10</v>
      </c>
      <c r="N89" s="8">
        <f t="shared" si="20"/>
        <v>19.028124999999999</v>
      </c>
    </row>
    <row r="90" spans="1:14" ht="14.45" x14ac:dyDescent="0.3">
      <c r="A90" s="9" t="s">
        <v>22</v>
      </c>
      <c r="B90" s="23">
        <v>8393</v>
      </c>
      <c r="C90" s="7">
        <f t="shared" si="14"/>
        <v>7973.35</v>
      </c>
      <c r="D90" s="7">
        <f t="shared" si="15"/>
        <v>664.44583333333333</v>
      </c>
      <c r="E90" s="7">
        <f t="shared" si="16"/>
        <v>7973.35</v>
      </c>
      <c r="F90" s="28">
        <f>'ORIGEN HOMBRE'!AK26</f>
        <v>4741</v>
      </c>
      <c r="G90" s="23">
        <f t="shared" si="17"/>
        <v>395.08333333333331</v>
      </c>
      <c r="H90" s="6">
        <f t="shared" si="18"/>
        <v>3232.3500000000004</v>
      </c>
      <c r="I90" s="6">
        <f t="shared" si="19"/>
        <v>3232.3500000000004</v>
      </c>
      <c r="J90" s="22"/>
      <c r="L90">
        <v>10</v>
      </c>
      <c r="M90">
        <v>10</v>
      </c>
      <c r="N90" s="8">
        <f t="shared" si="20"/>
        <v>40.404375000000002</v>
      </c>
    </row>
    <row r="91" spans="1:14" ht="14.45" x14ac:dyDescent="0.3">
      <c r="A91" s="9" t="s">
        <v>23</v>
      </c>
      <c r="B91" s="23">
        <v>1554</v>
      </c>
      <c r="C91" s="7">
        <f t="shared" si="14"/>
        <v>1476.3</v>
      </c>
      <c r="D91" s="7">
        <f t="shared" si="15"/>
        <v>123.02499999999999</v>
      </c>
      <c r="E91" s="7">
        <f t="shared" si="16"/>
        <v>1476.3</v>
      </c>
      <c r="F91" s="28">
        <f>'ORIGEN HOMBRE'!AK27</f>
        <v>800</v>
      </c>
      <c r="G91" s="23">
        <f t="shared" si="17"/>
        <v>66.666666666666671</v>
      </c>
      <c r="H91" s="6">
        <f t="shared" si="18"/>
        <v>676.3</v>
      </c>
      <c r="I91" s="6">
        <f t="shared" si="19"/>
        <v>676.3</v>
      </c>
      <c r="J91" s="22"/>
      <c r="L91">
        <v>3</v>
      </c>
      <c r="M91">
        <v>2</v>
      </c>
      <c r="N91" s="8">
        <f t="shared" si="20"/>
        <v>28.179166666666664</v>
      </c>
    </row>
    <row r="92" spans="1:14" ht="14.45" x14ac:dyDescent="0.3">
      <c r="A92" s="9" t="s">
        <v>24</v>
      </c>
      <c r="B92" s="23">
        <v>1562</v>
      </c>
      <c r="C92" s="7">
        <f t="shared" si="14"/>
        <v>1483.9</v>
      </c>
      <c r="D92" s="7">
        <f t="shared" si="15"/>
        <v>123.65833333333335</v>
      </c>
      <c r="E92" s="7">
        <f t="shared" si="16"/>
        <v>1483.9</v>
      </c>
      <c r="F92" s="28">
        <f>'ORIGEN HOMBRE'!AK28</f>
        <v>714</v>
      </c>
      <c r="G92" s="23">
        <f t="shared" si="17"/>
        <v>59.5</v>
      </c>
      <c r="H92" s="6">
        <f t="shared" si="18"/>
        <v>769.90000000000009</v>
      </c>
      <c r="I92" s="6">
        <f t="shared" si="19"/>
        <v>769.90000000000009</v>
      </c>
      <c r="J92" s="22"/>
      <c r="L92">
        <v>2</v>
      </c>
      <c r="M92">
        <v>2</v>
      </c>
      <c r="N92" s="8">
        <f t="shared" si="20"/>
        <v>48.118750000000006</v>
      </c>
    </row>
    <row r="93" spans="1:14" ht="14.45" x14ac:dyDescent="0.3">
      <c r="A93" s="9" t="s">
        <v>25</v>
      </c>
      <c r="B93" s="23">
        <v>709</v>
      </c>
      <c r="C93" s="7">
        <f t="shared" si="14"/>
        <v>673.55</v>
      </c>
      <c r="D93" s="7">
        <f t="shared" si="15"/>
        <v>56.129166666666663</v>
      </c>
      <c r="E93" s="7">
        <f t="shared" si="16"/>
        <v>673.55</v>
      </c>
      <c r="F93" s="28">
        <f>'ORIGEN HOMBRE'!AK29</f>
        <v>505</v>
      </c>
      <c r="G93" s="23">
        <f t="shared" si="17"/>
        <v>42.083333333333336</v>
      </c>
      <c r="H93" s="6">
        <f t="shared" si="18"/>
        <v>168.54999999999995</v>
      </c>
      <c r="I93" s="6">
        <f t="shared" si="19"/>
        <v>168.54999999999995</v>
      </c>
      <c r="J93" s="22"/>
      <c r="L93">
        <v>4</v>
      </c>
      <c r="M93">
        <v>2</v>
      </c>
      <c r="N93" s="8">
        <f t="shared" si="20"/>
        <v>5.2671874999999986</v>
      </c>
    </row>
    <row r="94" spans="1:14" ht="14.45" x14ac:dyDescent="0.3">
      <c r="A94" s="9" t="s">
        <v>26</v>
      </c>
      <c r="B94" s="23">
        <v>3785</v>
      </c>
      <c r="C94" s="7">
        <f t="shared" si="14"/>
        <v>3595.75</v>
      </c>
      <c r="D94" s="7">
        <f t="shared" si="15"/>
        <v>299.64583333333331</v>
      </c>
      <c r="E94" s="7">
        <f t="shared" si="16"/>
        <v>3595.75</v>
      </c>
      <c r="F94" s="28">
        <f>'ORIGEN HOMBRE'!AK30</f>
        <v>2005</v>
      </c>
      <c r="G94" s="23">
        <f t="shared" si="17"/>
        <v>167.08333333333334</v>
      </c>
      <c r="H94" s="6">
        <f t="shared" si="18"/>
        <v>1590.75</v>
      </c>
      <c r="I94" s="6">
        <f t="shared" si="19"/>
        <v>1590.75</v>
      </c>
      <c r="J94" s="22"/>
      <c r="L94">
        <v>6</v>
      </c>
      <c r="M94">
        <v>4</v>
      </c>
      <c r="N94" s="8">
        <f t="shared" si="20"/>
        <v>33.140625</v>
      </c>
    </row>
    <row r="95" spans="1:14" ht="14.45" x14ac:dyDescent="0.3">
      <c r="A95" s="9" t="s">
        <v>27</v>
      </c>
      <c r="B95" s="23">
        <v>1171</v>
      </c>
      <c r="C95" s="7">
        <f t="shared" si="14"/>
        <v>1112.45</v>
      </c>
      <c r="D95" s="7">
        <f t="shared" si="15"/>
        <v>92.704166666666666</v>
      </c>
      <c r="E95" s="7">
        <f t="shared" si="16"/>
        <v>1112.45</v>
      </c>
      <c r="F95" s="28">
        <f>'ORIGEN HOMBRE'!AK31</f>
        <v>580</v>
      </c>
      <c r="G95" s="23">
        <f t="shared" si="17"/>
        <v>48.333333333333336</v>
      </c>
      <c r="H95" s="6">
        <f t="shared" si="18"/>
        <v>532.45000000000005</v>
      </c>
      <c r="I95" s="6">
        <f t="shared" si="19"/>
        <v>532.45000000000005</v>
      </c>
      <c r="J95" s="22"/>
      <c r="L95">
        <v>2</v>
      </c>
      <c r="M95">
        <v>1</v>
      </c>
      <c r="N95" s="8">
        <f t="shared" si="20"/>
        <v>33.278125000000003</v>
      </c>
    </row>
    <row r="96" spans="1:14" ht="14.45" x14ac:dyDescent="0.3">
      <c r="A96" s="9" t="s">
        <v>28</v>
      </c>
      <c r="B96" s="23">
        <v>66</v>
      </c>
      <c r="C96" s="7">
        <f t="shared" si="14"/>
        <v>62.7</v>
      </c>
      <c r="D96" s="7">
        <f t="shared" si="15"/>
        <v>5.2250000000000005</v>
      </c>
      <c r="E96" s="7">
        <f t="shared" si="16"/>
        <v>62.7</v>
      </c>
      <c r="F96" s="28">
        <f>'ORIGEN HOMBRE'!AK32</f>
        <v>65</v>
      </c>
      <c r="G96" s="23">
        <f t="shared" si="17"/>
        <v>5.416666666666667</v>
      </c>
      <c r="H96" s="6">
        <f t="shared" si="18"/>
        <v>-2.2999999999999972</v>
      </c>
      <c r="I96" s="6">
        <f t="shared" si="19"/>
        <v>-2.2999999999999972</v>
      </c>
      <c r="J96" s="22"/>
      <c r="L96">
        <v>1</v>
      </c>
      <c r="M96">
        <v>1</v>
      </c>
      <c r="N96" s="8">
        <f t="shared" si="20"/>
        <v>-0.28749999999999964</v>
      </c>
    </row>
    <row r="97" spans="1:14" ht="14.45" x14ac:dyDescent="0.3">
      <c r="A97" s="9" t="s">
        <v>30</v>
      </c>
      <c r="B97" s="23">
        <v>80630</v>
      </c>
      <c r="C97" s="7">
        <f t="shared" si="14"/>
        <v>76598.5</v>
      </c>
      <c r="D97" s="7">
        <f t="shared" si="15"/>
        <v>6383.208333333333</v>
      </c>
      <c r="E97" s="7">
        <f t="shared" si="16"/>
        <v>76598.5</v>
      </c>
      <c r="F97" s="28">
        <f>'ORIGEN HOMBRE'!AK33</f>
        <v>58953</v>
      </c>
      <c r="G97" s="23">
        <f t="shared" si="17"/>
        <v>4912.75</v>
      </c>
      <c r="H97" s="6">
        <f t="shared" si="18"/>
        <v>17645.5</v>
      </c>
      <c r="I97" s="6">
        <f t="shared" si="19"/>
        <v>17645.5</v>
      </c>
      <c r="J97" s="22"/>
      <c r="L97">
        <v>150</v>
      </c>
      <c r="M97">
        <v>68</v>
      </c>
      <c r="N97" s="8">
        <f t="shared" si="20"/>
        <v>14.704583333333334</v>
      </c>
    </row>
    <row r="100" spans="1:14" ht="14.45" x14ac:dyDescent="0.3">
      <c r="A100" s="11" t="s">
        <v>45</v>
      </c>
    </row>
    <row r="102" spans="1:14" ht="72" x14ac:dyDescent="0.3">
      <c r="A102" s="3" t="s">
        <v>29</v>
      </c>
      <c r="B102" s="3" t="s">
        <v>3</v>
      </c>
      <c r="C102" s="4" t="s">
        <v>60</v>
      </c>
      <c r="D102" s="3" t="s">
        <v>31</v>
      </c>
      <c r="E102" s="4" t="s">
        <v>69</v>
      </c>
      <c r="F102" s="4" t="s">
        <v>68</v>
      </c>
      <c r="G102" s="4" t="s">
        <v>61</v>
      </c>
      <c r="H102" s="3" t="s">
        <v>32</v>
      </c>
      <c r="I102" s="4" t="s">
        <v>66</v>
      </c>
      <c r="J102" s="15"/>
      <c r="L102" s="4" t="s">
        <v>51</v>
      </c>
      <c r="M102" s="4" t="s">
        <v>54</v>
      </c>
      <c r="N102" s="4" t="s">
        <v>53</v>
      </c>
    </row>
    <row r="103" spans="1:14" ht="14.45" x14ac:dyDescent="0.3">
      <c r="A103" s="9" t="s">
        <v>4</v>
      </c>
      <c r="B103" s="23">
        <v>35628</v>
      </c>
      <c r="C103" s="7">
        <f>3*B103/100</f>
        <v>1068.8399999999999</v>
      </c>
      <c r="D103" s="7">
        <f>C103/12</f>
        <v>89.07</v>
      </c>
      <c r="E103" s="7">
        <f>D103*$E$4</f>
        <v>1068.8399999999999</v>
      </c>
      <c r="F103" s="28">
        <v>38</v>
      </c>
      <c r="G103" s="23">
        <f>F103/$E$4</f>
        <v>3.1666666666666665</v>
      </c>
      <c r="H103" s="6">
        <f>E103-F103</f>
        <v>1030.8399999999999</v>
      </c>
      <c r="I103" s="6">
        <f>H103+(D103*$H$4)</f>
        <v>1030.8399999999999</v>
      </c>
      <c r="J103" s="21"/>
      <c r="L103">
        <v>32</v>
      </c>
      <c r="M103">
        <v>8</v>
      </c>
      <c r="N103" s="8">
        <f>(I103/M103)/8</f>
        <v>16.106874999999999</v>
      </c>
    </row>
    <row r="104" spans="1:14" ht="14.45" x14ac:dyDescent="0.3">
      <c r="A104" s="9" t="s">
        <v>5</v>
      </c>
      <c r="B104" s="23">
        <v>10019</v>
      </c>
      <c r="C104" s="7">
        <f t="shared" ref="C104:C127" si="21">3*B104/100</f>
        <v>300.57</v>
      </c>
      <c r="D104" s="7">
        <f t="shared" ref="D104:D128" si="22">C104/12</f>
        <v>25.047499999999999</v>
      </c>
      <c r="E104" s="7">
        <f t="shared" ref="E104:E128" si="23">D104*$E$4</f>
        <v>300.57</v>
      </c>
      <c r="F104" s="28">
        <v>2</v>
      </c>
      <c r="G104" s="23">
        <f t="shared" ref="G104:G128" si="24">F104/$E$4</f>
        <v>0.16666666666666666</v>
      </c>
      <c r="H104" s="6">
        <f t="shared" ref="H104:H128" si="25">E104-F104</f>
        <v>298.57</v>
      </c>
      <c r="I104" s="6">
        <f t="shared" ref="I104:I128" si="26">H104+(D104*$H$4)</f>
        <v>298.57</v>
      </c>
      <c r="J104" s="21"/>
      <c r="L104">
        <v>14</v>
      </c>
      <c r="M104">
        <v>4</v>
      </c>
      <c r="N104" s="8">
        <f>(I104/L104)/8</f>
        <v>2.6658035714285715</v>
      </c>
    </row>
    <row r="105" spans="1:14" ht="14.45" x14ac:dyDescent="0.3">
      <c r="A105" s="9" t="s">
        <v>6</v>
      </c>
      <c r="B105" s="23">
        <v>13233</v>
      </c>
      <c r="C105" s="7">
        <f t="shared" si="21"/>
        <v>396.99</v>
      </c>
      <c r="D105" s="7">
        <f t="shared" si="22"/>
        <v>33.082500000000003</v>
      </c>
      <c r="E105" s="7">
        <f t="shared" si="23"/>
        <v>396.99</v>
      </c>
      <c r="F105" s="28">
        <v>20</v>
      </c>
      <c r="G105" s="23">
        <f t="shared" si="24"/>
        <v>1.6666666666666667</v>
      </c>
      <c r="H105" s="6">
        <f t="shared" si="25"/>
        <v>376.99</v>
      </c>
      <c r="I105" s="6">
        <f t="shared" si="26"/>
        <v>376.99</v>
      </c>
      <c r="J105" s="21"/>
      <c r="L105">
        <v>20</v>
      </c>
      <c r="M105">
        <v>4</v>
      </c>
      <c r="N105" s="8">
        <f>(I105/L105)/8</f>
        <v>2.3561874999999999</v>
      </c>
    </row>
    <row r="106" spans="1:14" ht="14.45" x14ac:dyDescent="0.3">
      <c r="A106" s="9" t="s">
        <v>7</v>
      </c>
      <c r="B106" s="23">
        <v>970</v>
      </c>
      <c r="C106" s="7">
        <f t="shared" si="21"/>
        <v>29.1</v>
      </c>
      <c r="D106" s="7">
        <f t="shared" si="22"/>
        <v>2.4250000000000003</v>
      </c>
      <c r="E106" s="7">
        <f t="shared" si="23"/>
        <v>29.1</v>
      </c>
      <c r="F106" s="28">
        <v>2</v>
      </c>
      <c r="G106" s="23">
        <f t="shared" si="24"/>
        <v>0.16666666666666666</v>
      </c>
      <c r="H106" s="6">
        <f t="shared" si="25"/>
        <v>27.1</v>
      </c>
      <c r="I106" s="6">
        <f t="shared" si="26"/>
        <v>27.1</v>
      </c>
      <c r="J106" s="21"/>
      <c r="L106">
        <v>3</v>
      </c>
      <c r="M106">
        <v>1</v>
      </c>
      <c r="N106" s="8">
        <f t="shared" ref="N106:N128" si="27">(I106/L106)/8</f>
        <v>1.1291666666666667</v>
      </c>
    </row>
    <row r="107" spans="1:14" ht="14.45" x14ac:dyDescent="0.3">
      <c r="A107" s="9" t="s">
        <v>8</v>
      </c>
      <c r="B107" s="23">
        <v>3282</v>
      </c>
      <c r="C107" s="7">
        <f t="shared" si="21"/>
        <v>98.46</v>
      </c>
      <c r="D107" s="7">
        <f t="shared" si="22"/>
        <v>8.2050000000000001</v>
      </c>
      <c r="E107" s="7">
        <f t="shared" si="23"/>
        <v>98.460000000000008</v>
      </c>
      <c r="F107" s="28">
        <v>0</v>
      </c>
      <c r="G107" s="23">
        <f t="shared" si="24"/>
        <v>0</v>
      </c>
      <c r="H107" s="6">
        <f t="shared" si="25"/>
        <v>98.460000000000008</v>
      </c>
      <c r="I107" s="6">
        <f t="shared" si="26"/>
        <v>98.460000000000008</v>
      </c>
      <c r="J107" s="21"/>
      <c r="L107">
        <v>6</v>
      </c>
      <c r="M107">
        <v>2</v>
      </c>
      <c r="N107" s="8">
        <f t="shared" si="27"/>
        <v>2.05125</v>
      </c>
    </row>
    <row r="108" spans="1:14" ht="14.45" x14ac:dyDescent="0.3">
      <c r="A108" s="9" t="s">
        <v>9</v>
      </c>
      <c r="B108" s="23">
        <v>2051</v>
      </c>
      <c r="C108" s="7">
        <f t="shared" si="21"/>
        <v>61.53</v>
      </c>
      <c r="D108" s="7">
        <f t="shared" si="22"/>
        <v>5.1275000000000004</v>
      </c>
      <c r="E108" s="7">
        <f t="shared" si="23"/>
        <v>61.53</v>
      </c>
      <c r="F108" s="28">
        <v>0</v>
      </c>
      <c r="G108" s="23">
        <f t="shared" si="24"/>
        <v>0</v>
      </c>
      <c r="H108" s="6">
        <f t="shared" si="25"/>
        <v>61.53</v>
      </c>
      <c r="I108" s="6">
        <f t="shared" si="26"/>
        <v>61.53</v>
      </c>
      <c r="J108" s="21"/>
      <c r="L108">
        <v>4</v>
      </c>
      <c r="M108">
        <v>1</v>
      </c>
      <c r="N108" s="8">
        <f t="shared" si="27"/>
        <v>1.9228125</v>
      </c>
    </row>
    <row r="109" spans="1:14" ht="14.45" x14ac:dyDescent="0.3">
      <c r="A109" s="9" t="s">
        <v>10</v>
      </c>
      <c r="B109" s="23">
        <v>5417</v>
      </c>
      <c r="C109" s="7">
        <f t="shared" si="21"/>
        <v>162.51</v>
      </c>
      <c r="D109" s="7">
        <f t="shared" si="22"/>
        <v>13.542499999999999</v>
      </c>
      <c r="E109" s="7">
        <f t="shared" si="23"/>
        <v>162.51</v>
      </c>
      <c r="F109" s="28">
        <v>4</v>
      </c>
      <c r="G109" s="23">
        <f t="shared" si="24"/>
        <v>0.33333333333333331</v>
      </c>
      <c r="H109" s="6">
        <f t="shared" si="25"/>
        <v>158.51</v>
      </c>
      <c r="I109" s="6">
        <f t="shared" si="26"/>
        <v>158.51</v>
      </c>
      <c r="J109" s="21"/>
      <c r="L109">
        <v>10</v>
      </c>
      <c r="M109">
        <v>4</v>
      </c>
      <c r="N109" s="8">
        <f t="shared" si="27"/>
        <v>1.9813749999999999</v>
      </c>
    </row>
    <row r="110" spans="1:14" ht="14.45" x14ac:dyDescent="0.3">
      <c r="A110" s="9" t="s">
        <v>11</v>
      </c>
      <c r="B110" s="23">
        <v>2843</v>
      </c>
      <c r="C110" s="7">
        <f t="shared" si="21"/>
        <v>85.29</v>
      </c>
      <c r="D110" s="7">
        <f t="shared" si="22"/>
        <v>7.1075000000000008</v>
      </c>
      <c r="E110" s="7">
        <f t="shared" si="23"/>
        <v>85.29</v>
      </c>
      <c r="F110" s="28">
        <v>27</v>
      </c>
      <c r="G110" s="23">
        <f t="shared" si="24"/>
        <v>2.25</v>
      </c>
      <c r="H110" s="6">
        <f t="shared" si="25"/>
        <v>58.290000000000006</v>
      </c>
      <c r="I110" s="6">
        <f t="shared" si="26"/>
        <v>58.290000000000006</v>
      </c>
      <c r="J110" s="21"/>
      <c r="L110">
        <v>5</v>
      </c>
      <c r="M110">
        <v>2</v>
      </c>
      <c r="N110" s="8">
        <f t="shared" si="27"/>
        <v>1.4572500000000002</v>
      </c>
    </row>
    <row r="111" spans="1:14" ht="14.45" x14ac:dyDescent="0.3">
      <c r="A111" s="9" t="s">
        <v>12</v>
      </c>
      <c r="B111" s="23">
        <v>1495</v>
      </c>
      <c r="C111" s="7">
        <f t="shared" si="21"/>
        <v>44.85</v>
      </c>
      <c r="D111" s="7">
        <f t="shared" si="22"/>
        <v>3.7375000000000003</v>
      </c>
      <c r="E111" s="7">
        <f t="shared" si="23"/>
        <v>44.85</v>
      </c>
      <c r="F111" s="28">
        <v>48</v>
      </c>
      <c r="G111" s="23">
        <f t="shared" si="24"/>
        <v>4</v>
      </c>
      <c r="H111" s="6">
        <f t="shared" si="25"/>
        <v>-3.1499999999999986</v>
      </c>
      <c r="I111" s="6">
        <f t="shared" si="26"/>
        <v>-3.1499999999999986</v>
      </c>
      <c r="J111" s="21"/>
      <c r="L111">
        <v>2</v>
      </c>
      <c r="M111">
        <v>1</v>
      </c>
      <c r="N111" s="8">
        <f t="shared" si="27"/>
        <v>-0.19687499999999991</v>
      </c>
    </row>
    <row r="112" spans="1:14" ht="14.45" x14ac:dyDescent="0.3">
      <c r="A112" s="9" t="s">
        <v>13</v>
      </c>
      <c r="B112" s="23">
        <v>1540</v>
      </c>
      <c r="C112" s="7">
        <f t="shared" si="21"/>
        <v>46.2</v>
      </c>
      <c r="D112" s="7">
        <f t="shared" si="22"/>
        <v>3.85</v>
      </c>
      <c r="E112" s="7">
        <f t="shared" si="23"/>
        <v>46.2</v>
      </c>
      <c r="F112" s="28">
        <v>0</v>
      </c>
      <c r="G112" s="23">
        <f t="shared" si="24"/>
        <v>0</v>
      </c>
      <c r="H112" s="6">
        <f t="shared" si="25"/>
        <v>46.2</v>
      </c>
      <c r="I112" s="6">
        <f t="shared" si="26"/>
        <v>46.2</v>
      </c>
      <c r="J112" s="21"/>
      <c r="L112">
        <v>2</v>
      </c>
      <c r="M112">
        <v>1</v>
      </c>
      <c r="N112" s="8">
        <f t="shared" si="27"/>
        <v>2.8875000000000002</v>
      </c>
    </row>
    <row r="113" spans="1:14" ht="14.45" x14ac:dyDescent="0.3">
      <c r="A113" s="9" t="s">
        <v>14</v>
      </c>
      <c r="B113" s="23">
        <v>575</v>
      </c>
      <c r="C113" s="7">
        <f t="shared" si="21"/>
        <v>17.25</v>
      </c>
      <c r="D113" s="7">
        <f t="shared" si="22"/>
        <v>1.4375</v>
      </c>
      <c r="E113" s="7">
        <f t="shared" si="23"/>
        <v>17.25</v>
      </c>
      <c r="F113" s="28">
        <v>7</v>
      </c>
      <c r="G113" s="23">
        <f t="shared" si="24"/>
        <v>0.58333333333333337</v>
      </c>
      <c r="H113" s="6">
        <f t="shared" si="25"/>
        <v>10.25</v>
      </c>
      <c r="I113" s="6">
        <f t="shared" si="26"/>
        <v>10.25</v>
      </c>
      <c r="J113" s="21"/>
      <c r="L113">
        <v>1</v>
      </c>
      <c r="M113">
        <v>1</v>
      </c>
      <c r="N113" s="8">
        <f t="shared" si="27"/>
        <v>1.28125</v>
      </c>
    </row>
    <row r="114" spans="1:14" ht="14.45" x14ac:dyDescent="0.3">
      <c r="A114" s="9" t="s">
        <v>15</v>
      </c>
      <c r="B114" s="23">
        <v>453</v>
      </c>
      <c r="C114" s="7">
        <f t="shared" si="21"/>
        <v>13.59</v>
      </c>
      <c r="D114" s="7">
        <f t="shared" si="22"/>
        <v>1.1325000000000001</v>
      </c>
      <c r="E114" s="7">
        <f t="shared" si="23"/>
        <v>13.59</v>
      </c>
      <c r="F114" s="28">
        <v>0</v>
      </c>
      <c r="G114" s="23">
        <f t="shared" si="24"/>
        <v>0</v>
      </c>
      <c r="H114" s="6">
        <f t="shared" si="25"/>
        <v>13.59</v>
      </c>
      <c r="I114" s="6">
        <f t="shared" si="26"/>
        <v>13.59</v>
      </c>
      <c r="J114" s="21"/>
      <c r="L114">
        <v>1</v>
      </c>
      <c r="M114">
        <v>1</v>
      </c>
      <c r="N114" s="8">
        <f t="shared" si="27"/>
        <v>1.69875</v>
      </c>
    </row>
    <row r="115" spans="1:14" ht="14.45" x14ac:dyDescent="0.3">
      <c r="A115" s="9" t="s">
        <v>16</v>
      </c>
      <c r="B115" s="23">
        <v>472</v>
      </c>
      <c r="C115" s="7">
        <f t="shared" si="21"/>
        <v>14.16</v>
      </c>
      <c r="D115" s="7">
        <f t="shared" si="22"/>
        <v>1.18</v>
      </c>
      <c r="E115" s="7">
        <f t="shared" si="23"/>
        <v>14.16</v>
      </c>
      <c r="F115" s="28">
        <v>0</v>
      </c>
      <c r="G115" s="23">
        <f t="shared" si="24"/>
        <v>0</v>
      </c>
      <c r="H115" s="6">
        <f t="shared" si="25"/>
        <v>14.16</v>
      </c>
      <c r="I115" s="6">
        <f t="shared" si="26"/>
        <v>14.16</v>
      </c>
      <c r="J115" s="21"/>
      <c r="L115">
        <v>1</v>
      </c>
      <c r="M115">
        <v>1</v>
      </c>
      <c r="N115" s="8">
        <f t="shared" si="27"/>
        <v>1.77</v>
      </c>
    </row>
    <row r="116" spans="1:14" ht="14.45" x14ac:dyDescent="0.3">
      <c r="A116" s="9" t="s">
        <v>17</v>
      </c>
      <c r="B116" s="23">
        <v>1222</v>
      </c>
      <c r="C116" s="7">
        <f t="shared" si="21"/>
        <v>36.659999999999997</v>
      </c>
      <c r="D116" s="7">
        <f t="shared" si="22"/>
        <v>3.0549999999999997</v>
      </c>
      <c r="E116" s="7">
        <f t="shared" si="23"/>
        <v>36.659999999999997</v>
      </c>
      <c r="F116" s="28">
        <v>2</v>
      </c>
      <c r="G116" s="23">
        <f t="shared" si="24"/>
        <v>0.16666666666666666</v>
      </c>
      <c r="H116" s="6">
        <f t="shared" si="25"/>
        <v>34.659999999999997</v>
      </c>
      <c r="I116" s="6">
        <f t="shared" si="26"/>
        <v>34.659999999999997</v>
      </c>
      <c r="J116" s="21"/>
      <c r="L116">
        <v>2</v>
      </c>
      <c r="M116">
        <v>1</v>
      </c>
      <c r="N116" s="8">
        <f t="shared" si="27"/>
        <v>2.1662499999999998</v>
      </c>
    </row>
    <row r="117" spans="1:14" ht="14.45" x14ac:dyDescent="0.3">
      <c r="A117" s="9" t="s">
        <v>18</v>
      </c>
      <c r="B117" s="23">
        <v>2551</v>
      </c>
      <c r="C117" s="7">
        <f t="shared" si="21"/>
        <v>76.53</v>
      </c>
      <c r="D117" s="7">
        <f t="shared" si="22"/>
        <v>6.3775000000000004</v>
      </c>
      <c r="E117" s="7">
        <f t="shared" si="23"/>
        <v>76.53</v>
      </c>
      <c r="F117" s="28">
        <v>0</v>
      </c>
      <c r="G117" s="23">
        <f t="shared" si="24"/>
        <v>0</v>
      </c>
      <c r="H117" s="6">
        <f t="shared" si="25"/>
        <v>76.53</v>
      </c>
      <c r="I117" s="6">
        <f t="shared" si="26"/>
        <v>76.53</v>
      </c>
      <c r="J117" s="21"/>
      <c r="L117">
        <v>4</v>
      </c>
      <c r="M117">
        <v>2</v>
      </c>
      <c r="N117" s="8">
        <f t="shared" si="27"/>
        <v>2.3915625</v>
      </c>
    </row>
    <row r="118" spans="1:14" ht="14.45" x14ac:dyDescent="0.3">
      <c r="A118" s="9" t="s">
        <v>19</v>
      </c>
      <c r="B118" s="23">
        <v>2839</v>
      </c>
      <c r="C118" s="7">
        <f t="shared" si="21"/>
        <v>85.17</v>
      </c>
      <c r="D118" s="7">
        <f t="shared" si="22"/>
        <v>7.0975000000000001</v>
      </c>
      <c r="E118" s="7">
        <f t="shared" si="23"/>
        <v>85.17</v>
      </c>
      <c r="F118" s="28">
        <v>0</v>
      </c>
      <c r="G118" s="23">
        <f t="shared" si="24"/>
        <v>0</v>
      </c>
      <c r="H118" s="6">
        <f t="shared" si="25"/>
        <v>85.17</v>
      </c>
      <c r="I118" s="6">
        <f t="shared" si="26"/>
        <v>85.17</v>
      </c>
      <c r="J118" s="21"/>
      <c r="L118">
        <v>3</v>
      </c>
      <c r="M118">
        <v>1</v>
      </c>
      <c r="N118" s="8">
        <f t="shared" si="27"/>
        <v>3.5487500000000001</v>
      </c>
    </row>
    <row r="119" spans="1:14" ht="14.45" x14ac:dyDescent="0.3">
      <c r="A119" s="9" t="s">
        <v>20</v>
      </c>
      <c r="B119" s="23">
        <v>1900</v>
      </c>
      <c r="C119" s="7">
        <f t="shared" si="21"/>
        <v>57</v>
      </c>
      <c r="D119" s="7">
        <f t="shared" si="22"/>
        <v>4.75</v>
      </c>
      <c r="E119" s="7">
        <f t="shared" si="23"/>
        <v>57</v>
      </c>
      <c r="F119" s="28">
        <v>0</v>
      </c>
      <c r="G119" s="23">
        <f t="shared" si="24"/>
        <v>0</v>
      </c>
      <c r="H119" s="6">
        <f t="shared" si="25"/>
        <v>57</v>
      </c>
      <c r="I119" s="6">
        <f t="shared" si="26"/>
        <v>57</v>
      </c>
      <c r="J119" s="21"/>
      <c r="L119">
        <v>2</v>
      </c>
      <c r="M119">
        <v>1</v>
      </c>
      <c r="N119" s="8">
        <f t="shared" si="27"/>
        <v>3.5625</v>
      </c>
    </row>
    <row r="120" spans="1:14" ht="14.45" x14ac:dyDescent="0.3">
      <c r="A120" s="9" t="s">
        <v>21</v>
      </c>
      <c r="B120" s="23">
        <v>17252</v>
      </c>
      <c r="C120" s="7">
        <f t="shared" si="21"/>
        <v>517.55999999999995</v>
      </c>
      <c r="D120" s="7">
        <f t="shared" si="22"/>
        <v>43.129999999999995</v>
      </c>
      <c r="E120" s="7">
        <f t="shared" si="23"/>
        <v>517.55999999999995</v>
      </c>
      <c r="F120" s="28">
        <v>824</v>
      </c>
      <c r="G120" s="23">
        <f t="shared" si="24"/>
        <v>68.666666666666671</v>
      </c>
      <c r="H120" s="6">
        <f t="shared" si="25"/>
        <v>-306.44000000000005</v>
      </c>
      <c r="I120" s="6">
        <f t="shared" si="26"/>
        <v>-306.44000000000005</v>
      </c>
      <c r="J120" s="21"/>
      <c r="L120">
        <v>10</v>
      </c>
      <c r="M120">
        <v>10</v>
      </c>
      <c r="N120" s="8">
        <f t="shared" si="27"/>
        <v>-3.8305000000000007</v>
      </c>
    </row>
    <row r="121" spans="1:14" ht="14.45" x14ac:dyDescent="0.3">
      <c r="A121" s="9" t="s">
        <v>22</v>
      </c>
      <c r="B121" s="23">
        <v>14198</v>
      </c>
      <c r="C121" s="7">
        <f t="shared" si="21"/>
        <v>425.94</v>
      </c>
      <c r="D121" s="7">
        <f t="shared" si="22"/>
        <v>35.494999999999997</v>
      </c>
      <c r="E121" s="7">
        <f t="shared" si="23"/>
        <v>425.93999999999994</v>
      </c>
      <c r="F121" s="28">
        <v>81</v>
      </c>
      <c r="G121" s="23">
        <f t="shared" si="24"/>
        <v>6.75</v>
      </c>
      <c r="H121" s="6">
        <f t="shared" si="25"/>
        <v>344.93999999999994</v>
      </c>
      <c r="I121" s="6">
        <f t="shared" si="26"/>
        <v>344.93999999999994</v>
      </c>
      <c r="J121" s="21"/>
      <c r="L121">
        <v>10</v>
      </c>
      <c r="M121">
        <v>10</v>
      </c>
      <c r="N121" s="8">
        <f t="shared" si="27"/>
        <v>4.3117499999999991</v>
      </c>
    </row>
    <row r="122" spans="1:14" ht="14.45" x14ac:dyDescent="0.3">
      <c r="A122" s="9" t="s">
        <v>23</v>
      </c>
      <c r="B122" s="23">
        <v>2669</v>
      </c>
      <c r="C122" s="7">
        <f t="shared" si="21"/>
        <v>80.069999999999993</v>
      </c>
      <c r="D122" s="7">
        <f t="shared" si="22"/>
        <v>6.6724999999999994</v>
      </c>
      <c r="E122" s="7">
        <f t="shared" si="23"/>
        <v>80.069999999999993</v>
      </c>
      <c r="F122" s="28">
        <v>3</v>
      </c>
      <c r="G122" s="23">
        <f t="shared" si="24"/>
        <v>0.25</v>
      </c>
      <c r="H122" s="6">
        <f t="shared" si="25"/>
        <v>77.069999999999993</v>
      </c>
      <c r="I122" s="6">
        <f t="shared" si="26"/>
        <v>77.069999999999993</v>
      </c>
      <c r="J122" s="21"/>
      <c r="L122">
        <v>3</v>
      </c>
      <c r="M122">
        <v>2</v>
      </c>
      <c r="N122" s="8">
        <f t="shared" si="27"/>
        <v>3.2112499999999997</v>
      </c>
    </row>
    <row r="123" spans="1:14" ht="14.45" x14ac:dyDescent="0.3">
      <c r="A123" s="9" t="s">
        <v>24</v>
      </c>
      <c r="B123" s="23">
        <v>2596</v>
      </c>
      <c r="C123" s="7">
        <f t="shared" si="21"/>
        <v>77.88</v>
      </c>
      <c r="D123" s="7">
        <f t="shared" si="22"/>
        <v>6.4899999999999993</v>
      </c>
      <c r="E123" s="7">
        <f t="shared" si="23"/>
        <v>77.88</v>
      </c>
      <c r="F123" s="28">
        <v>0</v>
      </c>
      <c r="G123" s="23">
        <f t="shared" si="24"/>
        <v>0</v>
      </c>
      <c r="H123" s="6">
        <f t="shared" si="25"/>
        <v>77.88</v>
      </c>
      <c r="I123" s="6">
        <f t="shared" si="26"/>
        <v>77.88</v>
      </c>
      <c r="J123" s="21"/>
      <c r="L123">
        <v>2</v>
      </c>
      <c r="M123">
        <v>2</v>
      </c>
      <c r="N123" s="8">
        <f t="shared" si="27"/>
        <v>4.8674999999999997</v>
      </c>
    </row>
    <row r="124" spans="1:14" ht="14.45" x14ac:dyDescent="0.3">
      <c r="A124" s="9" t="s">
        <v>25</v>
      </c>
      <c r="B124" s="23">
        <v>1170</v>
      </c>
      <c r="C124" s="7">
        <f t="shared" si="21"/>
        <v>35.1</v>
      </c>
      <c r="D124" s="7">
        <f t="shared" si="22"/>
        <v>2.9250000000000003</v>
      </c>
      <c r="E124" s="7">
        <f t="shared" si="23"/>
        <v>35.1</v>
      </c>
      <c r="F124" s="28">
        <v>0</v>
      </c>
      <c r="G124" s="23">
        <f t="shared" si="24"/>
        <v>0</v>
      </c>
      <c r="H124" s="6">
        <f t="shared" si="25"/>
        <v>35.1</v>
      </c>
      <c r="I124" s="6">
        <f t="shared" si="26"/>
        <v>35.1</v>
      </c>
      <c r="J124" s="21"/>
      <c r="L124">
        <v>4</v>
      </c>
      <c r="M124">
        <v>2</v>
      </c>
      <c r="N124" s="8">
        <f t="shared" si="27"/>
        <v>1.096875</v>
      </c>
    </row>
    <row r="125" spans="1:14" ht="14.45" x14ac:dyDescent="0.3">
      <c r="A125" s="9" t="s">
        <v>26</v>
      </c>
      <c r="B125" s="23">
        <v>6487</v>
      </c>
      <c r="C125" s="7">
        <f t="shared" si="21"/>
        <v>194.61</v>
      </c>
      <c r="D125" s="7">
        <f t="shared" si="22"/>
        <v>16.217500000000001</v>
      </c>
      <c r="E125" s="7">
        <f t="shared" si="23"/>
        <v>194.61</v>
      </c>
      <c r="F125" s="28">
        <v>6</v>
      </c>
      <c r="G125" s="23">
        <f t="shared" si="24"/>
        <v>0.5</v>
      </c>
      <c r="H125" s="6">
        <f t="shared" si="25"/>
        <v>188.61</v>
      </c>
      <c r="I125" s="6">
        <f t="shared" si="26"/>
        <v>188.61</v>
      </c>
      <c r="J125" s="21"/>
      <c r="L125">
        <v>6</v>
      </c>
      <c r="M125">
        <v>4</v>
      </c>
      <c r="N125" s="8">
        <f t="shared" si="27"/>
        <v>3.9293750000000003</v>
      </c>
    </row>
    <row r="126" spans="1:14" ht="14.45" x14ac:dyDescent="0.3">
      <c r="A126" s="9" t="s">
        <v>27</v>
      </c>
      <c r="B126" s="23">
        <v>1930</v>
      </c>
      <c r="C126" s="7">
        <f t="shared" si="21"/>
        <v>57.9</v>
      </c>
      <c r="D126" s="7">
        <f t="shared" si="22"/>
        <v>4.8250000000000002</v>
      </c>
      <c r="E126" s="7">
        <f t="shared" si="23"/>
        <v>57.900000000000006</v>
      </c>
      <c r="F126" s="28">
        <v>0</v>
      </c>
      <c r="G126" s="23">
        <f t="shared" si="24"/>
        <v>0</v>
      </c>
      <c r="H126" s="6">
        <f t="shared" si="25"/>
        <v>57.900000000000006</v>
      </c>
      <c r="I126" s="6">
        <f t="shared" si="26"/>
        <v>57.900000000000006</v>
      </c>
      <c r="J126" s="21"/>
      <c r="L126">
        <v>2</v>
      </c>
      <c r="M126">
        <v>1</v>
      </c>
      <c r="N126" s="8">
        <f t="shared" si="27"/>
        <v>3.6187500000000004</v>
      </c>
    </row>
    <row r="127" spans="1:14" ht="14.45" x14ac:dyDescent="0.3">
      <c r="A127" s="9" t="s">
        <v>28</v>
      </c>
      <c r="B127" s="23">
        <v>106</v>
      </c>
      <c r="C127" s="7">
        <f t="shared" si="21"/>
        <v>3.18</v>
      </c>
      <c r="D127" s="7">
        <f t="shared" si="22"/>
        <v>0.26500000000000001</v>
      </c>
      <c r="E127" s="7">
        <f t="shared" si="23"/>
        <v>3.18</v>
      </c>
      <c r="F127" s="28">
        <v>0</v>
      </c>
      <c r="G127" s="23">
        <f t="shared" si="24"/>
        <v>0</v>
      </c>
      <c r="H127" s="6">
        <f t="shared" si="25"/>
        <v>3.18</v>
      </c>
      <c r="I127" s="6">
        <f t="shared" si="26"/>
        <v>3.18</v>
      </c>
      <c r="J127" s="21"/>
      <c r="L127">
        <v>1</v>
      </c>
      <c r="M127">
        <v>1</v>
      </c>
      <c r="N127" s="8">
        <f t="shared" si="27"/>
        <v>0.39750000000000002</v>
      </c>
    </row>
    <row r="128" spans="1:14" ht="14.45" x14ac:dyDescent="0.3">
      <c r="A128" s="9" t="s">
        <v>30</v>
      </c>
      <c r="B128" s="23"/>
      <c r="C128" s="7">
        <v>1543</v>
      </c>
      <c r="D128" s="7">
        <f t="shared" si="22"/>
        <v>128.58333333333334</v>
      </c>
      <c r="E128" s="7">
        <f t="shared" si="23"/>
        <v>1543</v>
      </c>
      <c r="F128" s="23">
        <f>SUM(F103:F127)</f>
        <v>1064</v>
      </c>
      <c r="G128" s="23">
        <f t="shared" si="24"/>
        <v>88.666666666666671</v>
      </c>
      <c r="H128" s="6">
        <f t="shared" si="25"/>
        <v>479</v>
      </c>
      <c r="I128" s="6">
        <f t="shared" si="26"/>
        <v>479</v>
      </c>
      <c r="J128" s="21"/>
      <c r="L128">
        <v>150</v>
      </c>
      <c r="M128">
        <v>68</v>
      </c>
      <c r="N128" s="8">
        <f t="shared" si="27"/>
        <v>0.39916666666666667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"/>
  <sheetViews>
    <sheetView workbookViewId="0">
      <selection sqref="A1:XFD1048576"/>
    </sheetView>
  </sheetViews>
  <sheetFormatPr baseColWidth="10" defaultRowHeight="12.75" x14ac:dyDescent="0.2"/>
  <cols>
    <col min="1" max="1" width="2.7109375" style="29" customWidth="1"/>
    <col min="2" max="2" width="13" style="29" customWidth="1"/>
    <col min="3" max="3" width="8.140625" style="30" customWidth="1"/>
    <col min="4" max="4" width="23.85546875" style="30" customWidth="1"/>
    <col min="5" max="5" width="20.5703125" style="30" customWidth="1"/>
    <col min="6" max="6" width="24.28515625" style="30" customWidth="1"/>
    <col min="7" max="7" width="23" style="30" customWidth="1"/>
    <col min="8" max="8" width="21.7109375" style="30" customWidth="1"/>
    <col min="9" max="9" width="29.42578125" style="30" customWidth="1"/>
    <col min="10" max="10" width="16.5703125" style="30" customWidth="1"/>
    <col min="11" max="11" width="22.5703125" style="30" customWidth="1"/>
    <col min="12" max="12" width="26" style="30" customWidth="1"/>
    <col min="13" max="13" width="23.5703125" style="30" customWidth="1"/>
    <col min="14" max="14" width="29.7109375" style="30" customWidth="1"/>
    <col min="15" max="15" width="28.28515625" style="30" customWidth="1"/>
    <col min="16" max="16" width="20.28515625" style="30" customWidth="1"/>
    <col min="17" max="17" width="17.85546875" style="30" customWidth="1"/>
    <col min="18" max="18" width="15" style="30" customWidth="1"/>
    <col min="19" max="19" width="15.85546875" style="30" customWidth="1"/>
    <col min="20" max="20" width="19.5703125" style="30" customWidth="1"/>
    <col min="21" max="21" width="24.28515625" style="30" customWidth="1"/>
    <col min="22" max="22" width="19.28515625" style="30" customWidth="1"/>
    <col min="23" max="23" width="18" style="30" customWidth="1"/>
    <col min="24" max="24" width="25.42578125" style="30" customWidth="1"/>
    <col min="25" max="25" width="25.7109375" style="30" customWidth="1"/>
    <col min="26" max="28" width="11.85546875" style="30" customWidth="1"/>
    <col min="29" max="29" width="17.85546875" style="30" customWidth="1"/>
    <col min="30" max="30" width="11.85546875" style="30" customWidth="1"/>
    <col min="31" max="31" width="26.140625" style="30" customWidth="1"/>
    <col min="32" max="32" width="21.42578125" style="30" customWidth="1"/>
    <col min="33" max="33" width="32.140625" style="30" customWidth="1"/>
    <col min="34" max="34" width="22" style="30" customWidth="1"/>
    <col min="35" max="35" width="11.85546875" style="30" customWidth="1"/>
    <col min="36" max="36" width="29.85546875" style="30" customWidth="1"/>
    <col min="37" max="37" width="25" style="30" customWidth="1"/>
    <col min="38" max="38" width="35.7109375" style="30" customWidth="1"/>
    <col min="39" max="39" width="25.5703125" style="30" customWidth="1"/>
    <col min="40" max="40" width="15.5703125" style="30" customWidth="1"/>
    <col min="41" max="41" width="26.42578125" style="30" customWidth="1"/>
    <col min="42" max="42" width="16.28515625" style="30" customWidth="1"/>
    <col min="43" max="256" width="11.42578125" style="29"/>
    <col min="257" max="257" width="2.7109375" style="29" customWidth="1"/>
    <col min="258" max="258" width="13" style="29" customWidth="1"/>
    <col min="259" max="259" width="8.140625" style="29" customWidth="1"/>
    <col min="260" max="260" width="23.85546875" style="29" customWidth="1"/>
    <col min="261" max="261" width="20.5703125" style="29" customWidth="1"/>
    <col min="262" max="262" width="24.28515625" style="29" customWidth="1"/>
    <col min="263" max="263" width="23" style="29" customWidth="1"/>
    <col min="264" max="264" width="21.7109375" style="29" customWidth="1"/>
    <col min="265" max="265" width="29.42578125" style="29" customWidth="1"/>
    <col min="266" max="266" width="16.5703125" style="29" customWidth="1"/>
    <col min="267" max="267" width="22.5703125" style="29" customWidth="1"/>
    <col min="268" max="268" width="26" style="29" customWidth="1"/>
    <col min="269" max="269" width="23.5703125" style="29" customWidth="1"/>
    <col min="270" max="270" width="29.7109375" style="29" customWidth="1"/>
    <col min="271" max="271" width="28.28515625" style="29" customWidth="1"/>
    <col min="272" max="272" width="20.28515625" style="29" customWidth="1"/>
    <col min="273" max="273" width="17.85546875" style="29" customWidth="1"/>
    <col min="274" max="274" width="15" style="29" customWidth="1"/>
    <col min="275" max="275" width="15.85546875" style="29" customWidth="1"/>
    <col min="276" max="276" width="19.5703125" style="29" customWidth="1"/>
    <col min="277" max="277" width="24.28515625" style="29" customWidth="1"/>
    <col min="278" max="278" width="19.28515625" style="29" customWidth="1"/>
    <col min="279" max="279" width="18" style="29" customWidth="1"/>
    <col min="280" max="280" width="25.42578125" style="29" customWidth="1"/>
    <col min="281" max="281" width="25.7109375" style="29" customWidth="1"/>
    <col min="282" max="284" width="11.85546875" style="29" customWidth="1"/>
    <col min="285" max="285" width="17.85546875" style="29" customWidth="1"/>
    <col min="286" max="286" width="11.85546875" style="29" customWidth="1"/>
    <col min="287" max="287" width="26.140625" style="29" customWidth="1"/>
    <col min="288" max="288" width="21.42578125" style="29" customWidth="1"/>
    <col min="289" max="289" width="32.140625" style="29" customWidth="1"/>
    <col min="290" max="290" width="22" style="29" customWidth="1"/>
    <col min="291" max="291" width="11.85546875" style="29" customWidth="1"/>
    <col min="292" max="292" width="29.85546875" style="29" customWidth="1"/>
    <col min="293" max="293" width="25" style="29" customWidth="1"/>
    <col min="294" max="294" width="35.7109375" style="29" customWidth="1"/>
    <col min="295" max="295" width="25.5703125" style="29" customWidth="1"/>
    <col min="296" max="296" width="15.5703125" style="29" customWidth="1"/>
    <col min="297" max="297" width="26.42578125" style="29" customWidth="1"/>
    <col min="298" max="298" width="16.28515625" style="29" customWidth="1"/>
    <col min="299" max="512" width="11.42578125" style="29"/>
    <col min="513" max="513" width="2.7109375" style="29" customWidth="1"/>
    <col min="514" max="514" width="13" style="29" customWidth="1"/>
    <col min="515" max="515" width="8.140625" style="29" customWidth="1"/>
    <col min="516" max="516" width="23.85546875" style="29" customWidth="1"/>
    <col min="517" max="517" width="20.5703125" style="29" customWidth="1"/>
    <col min="518" max="518" width="24.28515625" style="29" customWidth="1"/>
    <col min="519" max="519" width="23" style="29" customWidth="1"/>
    <col min="520" max="520" width="21.7109375" style="29" customWidth="1"/>
    <col min="521" max="521" width="29.42578125" style="29" customWidth="1"/>
    <col min="522" max="522" width="16.5703125" style="29" customWidth="1"/>
    <col min="523" max="523" width="22.5703125" style="29" customWidth="1"/>
    <col min="524" max="524" width="26" style="29" customWidth="1"/>
    <col min="525" max="525" width="23.5703125" style="29" customWidth="1"/>
    <col min="526" max="526" width="29.7109375" style="29" customWidth="1"/>
    <col min="527" max="527" width="28.28515625" style="29" customWidth="1"/>
    <col min="528" max="528" width="20.28515625" style="29" customWidth="1"/>
    <col min="529" max="529" width="17.85546875" style="29" customWidth="1"/>
    <col min="530" max="530" width="15" style="29" customWidth="1"/>
    <col min="531" max="531" width="15.85546875" style="29" customWidth="1"/>
    <col min="532" max="532" width="19.5703125" style="29" customWidth="1"/>
    <col min="533" max="533" width="24.28515625" style="29" customWidth="1"/>
    <col min="534" max="534" width="19.28515625" style="29" customWidth="1"/>
    <col min="535" max="535" width="18" style="29" customWidth="1"/>
    <col min="536" max="536" width="25.42578125" style="29" customWidth="1"/>
    <col min="537" max="537" width="25.7109375" style="29" customWidth="1"/>
    <col min="538" max="540" width="11.85546875" style="29" customWidth="1"/>
    <col min="541" max="541" width="17.85546875" style="29" customWidth="1"/>
    <col min="542" max="542" width="11.85546875" style="29" customWidth="1"/>
    <col min="543" max="543" width="26.140625" style="29" customWidth="1"/>
    <col min="544" max="544" width="21.42578125" style="29" customWidth="1"/>
    <col min="545" max="545" width="32.140625" style="29" customWidth="1"/>
    <col min="546" max="546" width="22" style="29" customWidth="1"/>
    <col min="547" max="547" width="11.85546875" style="29" customWidth="1"/>
    <col min="548" max="548" width="29.85546875" style="29" customWidth="1"/>
    <col min="549" max="549" width="25" style="29" customWidth="1"/>
    <col min="550" max="550" width="35.7109375" style="29" customWidth="1"/>
    <col min="551" max="551" width="25.5703125" style="29" customWidth="1"/>
    <col min="552" max="552" width="15.5703125" style="29" customWidth="1"/>
    <col min="553" max="553" width="26.42578125" style="29" customWidth="1"/>
    <col min="554" max="554" width="16.28515625" style="29" customWidth="1"/>
    <col min="555" max="768" width="11.42578125" style="29"/>
    <col min="769" max="769" width="2.7109375" style="29" customWidth="1"/>
    <col min="770" max="770" width="13" style="29" customWidth="1"/>
    <col min="771" max="771" width="8.140625" style="29" customWidth="1"/>
    <col min="772" max="772" width="23.85546875" style="29" customWidth="1"/>
    <col min="773" max="773" width="20.5703125" style="29" customWidth="1"/>
    <col min="774" max="774" width="24.28515625" style="29" customWidth="1"/>
    <col min="775" max="775" width="23" style="29" customWidth="1"/>
    <col min="776" max="776" width="21.7109375" style="29" customWidth="1"/>
    <col min="777" max="777" width="29.42578125" style="29" customWidth="1"/>
    <col min="778" max="778" width="16.5703125" style="29" customWidth="1"/>
    <col min="779" max="779" width="22.5703125" style="29" customWidth="1"/>
    <col min="780" max="780" width="26" style="29" customWidth="1"/>
    <col min="781" max="781" width="23.5703125" style="29" customWidth="1"/>
    <col min="782" max="782" width="29.7109375" style="29" customWidth="1"/>
    <col min="783" max="783" width="28.28515625" style="29" customWidth="1"/>
    <col min="784" max="784" width="20.28515625" style="29" customWidth="1"/>
    <col min="785" max="785" width="17.85546875" style="29" customWidth="1"/>
    <col min="786" max="786" width="15" style="29" customWidth="1"/>
    <col min="787" max="787" width="15.85546875" style="29" customWidth="1"/>
    <col min="788" max="788" width="19.5703125" style="29" customWidth="1"/>
    <col min="789" max="789" width="24.28515625" style="29" customWidth="1"/>
    <col min="790" max="790" width="19.28515625" style="29" customWidth="1"/>
    <col min="791" max="791" width="18" style="29" customWidth="1"/>
    <col min="792" max="792" width="25.42578125" style="29" customWidth="1"/>
    <col min="793" max="793" width="25.7109375" style="29" customWidth="1"/>
    <col min="794" max="796" width="11.85546875" style="29" customWidth="1"/>
    <col min="797" max="797" width="17.85546875" style="29" customWidth="1"/>
    <col min="798" max="798" width="11.85546875" style="29" customWidth="1"/>
    <col min="799" max="799" width="26.140625" style="29" customWidth="1"/>
    <col min="800" max="800" width="21.42578125" style="29" customWidth="1"/>
    <col min="801" max="801" width="32.140625" style="29" customWidth="1"/>
    <col min="802" max="802" width="22" style="29" customWidth="1"/>
    <col min="803" max="803" width="11.85546875" style="29" customWidth="1"/>
    <col min="804" max="804" width="29.85546875" style="29" customWidth="1"/>
    <col min="805" max="805" width="25" style="29" customWidth="1"/>
    <col min="806" max="806" width="35.7109375" style="29" customWidth="1"/>
    <col min="807" max="807" width="25.5703125" style="29" customWidth="1"/>
    <col min="808" max="808" width="15.5703125" style="29" customWidth="1"/>
    <col min="809" max="809" width="26.42578125" style="29" customWidth="1"/>
    <col min="810" max="810" width="16.28515625" style="29" customWidth="1"/>
    <col min="811" max="1024" width="11.42578125" style="29"/>
    <col min="1025" max="1025" width="2.7109375" style="29" customWidth="1"/>
    <col min="1026" max="1026" width="13" style="29" customWidth="1"/>
    <col min="1027" max="1027" width="8.140625" style="29" customWidth="1"/>
    <col min="1028" max="1028" width="23.85546875" style="29" customWidth="1"/>
    <col min="1029" max="1029" width="20.5703125" style="29" customWidth="1"/>
    <col min="1030" max="1030" width="24.28515625" style="29" customWidth="1"/>
    <col min="1031" max="1031" width="23" style="29" customWidth="1"/>
    <col min="1032" max="1032" width="21.7109375" style="29" customWidth="1"/>
    <col min="1033" max="1033" width="29.42578125" style="29" customWidth="1"/>
    <col min="1034" max="1034" width="16.5703125" style="29" customWidth="1"/>
    <col min="1035" max="1035" width="22.5703125" style="29" customWidth="1"/>
    <col min="1036" max="1036" width="26" style="29" customWidth="1"/>
    <col min="1037" max="1037" width="23.5703125" style="29" customWidth="1"/>
    <col min="1038" max="1038" width="29.7109375" style="29" customWidth="1"/>
    <col min="1039" max="1039" width="28.28515625" style="29" customWidth="1"/>
    <col min="1040" max="1040" width="20.28515625" style="29" customWidth="1"/>
    <col min="1041" max="1041" width="17.85546875" style="29" customWidth="1"/>
    <col min="1042" max="1042" width="15" style="29" customWidth="1"/>
    <col min="1043" max="1043" width="15.85546875" style="29" customWidth="1"/>
    <col min="1044" max="1044" width="19.5703125" style="29" customWidth="1"/>
    <col min="1045" max="1045" width="24.28515625" style="29" customWidth="1"/>
    <col min="1046" max="1046" width="19.28515625" style="29" customWidth="1"/>
    <col min="1047" max="1047" width="18" style="29" customWidth="1"/>
    <col min="1048" max="1048" width="25.42578125" style="29" customWidth="1"/>
    <col min="1049" max="1049" width="25.7109375" style="29" customWidth="1"/>
    <col min="1050" max="1052" width="11.85546875" style="29" customWidth="1"/>
    <col min="1053" max="1053" width="17.85546875" style="29" customWidth="1"/>
    <col min="1054" max="1054" width="11.85546875" style="29" customWidth="1"/>
    <col min="1055" max="1055" width="26.140625" style="29" customWidth="1"/>
    <col min="1056" max="1056" width="21.42578125" style="29" customWidth="1"/>
    <col min="1057" max="1057" width="32.140625" style="29" customWidth="1"/>
    <col min="1058" max="1058" width="22" style="29" customWidth="1"/>
    <col min="1059" max="1059" width="11.85546875" style="29" customWidth="1"/>
    <col min="1060" max="1060" width="29.85546875" style="29" customWidth="1"/>
    <col min="1061" max="1061" width="25" style="29" customWidth="1"/>
    <col min="1062" max="1062" width="35.7109375" style="29" customWidth="1"/>
    <col min="1063" max="1063" width="25.5703125" style="29" customWidth="1"/>
    <col min="1064" max="1064" width="15.5703125" style="29" customWidth="1"/>
    <col min="1065" max="1065" width="26.42578125" style="29" customWidth="1"/>
    <col min="1066" max="1066" width="16.28515625" style="29" customWidth="1"/>
    <col min="1067" max="1280" width="11.42578125" style="29"/>
    <col min="1281" max="1281" width="2.7109375" style="29" customWidth="1"/>
    <col min="1282" max="1282" width="13" style="29" customWidth="1"/>
    <col min="1283" max="1283" width="8.140625" style="29" customWidth="1"/>
    <col min="1284" max="1284" width="23.85546875" style="29" customWidth="1"/>
    <col min="1285" max="1285" width="20.5703125" style="29" customWidth="1"/>
    <col min="1286" max="1286" width="24.28515625" style="29" customWidth="1"/>
    <col min="1287" max="1287" width="23" style="29" customWidth="1"/>
    <col min="1288" max="1288" width="21.7109375" style="29" customWidth="1"/>
    <col min="1289" max="1289" width="29.42578125" style="29" customWidth="1"/>
    <col min="1290" max="1290" width="16.5703125" style="29" customWidth="1"/>
    <col min="1291" max="1291" width="22.5703125" style="29" customWidth="1"/>
    <col min="1292" max="1292" width="26" style="29" customWidth="1"/>
    <col min="1293" max="1293" width="23.5703125" style="29" customWidth="1"/>
    <col min="1294" max="1294" width="29.7109375" style="29" customWidth="1"/>
    <col min="1295" max="1295" width="28.28515625" style="29" customWidth="1"/>
    <col min="1296" max="1296" width="20.28515625" style="29" customWidth="1"/>
    <col min="1297" max="1297" width="17.85546875" style="29" customWidth="1"/>
    <col min="1298" max="1298" width="15" style="29" customWidth="1"/>
    <col min="1299" max="1299" width="15.85546875" style="29" customWidth="1"/>
    <col min="1300" max="1300" width="19.5703125" style="29" customWidth="1"/>
    <col min="1301" max="1301" width="24.28515625" style="29" customWidth="1"/>
    <col min="1302" max="1302" width="19.28515625" style="29" customWidth="1"/>
    <col min="1303" max="1303" width="18" style="29" customWidth="1"/>
    <col min="1304" max="1304" width="25.42578125" style="29" customWidth="1"/>
    <col min="1305" max="1305" width="25.7109375" style="29" customWidth="1"/>
    <col min="1306" max="1308" width="11.85546875" style="29" customWidth="1"/>
    <col min="1309" max="1309" width="17.85546875" style="29" customWidth="1"/>
    <col min="1310" max="1310" width="11.85546875" style="29" customWidth="1"/>
    <col min="1311" max="1311" width="26.140625" style="29" customWidth="1"/>
    <col min="1312" max="1312" width="21.42578125" style="29" customWidth="1"/>
    <col min="1313" max="1313" width="32.140625" style="29" customWidth="1"/>
    <col min="1314" max="1314" width="22" style="29" customWidth="1"/>
    <col min="1315" max="1315" width="11.85546875" style="29" customWidth="1"/>
    <col min="1316" max="1316" width="29.85546875" style="29" customWidth="1"/>
    <col min="1317" max="1317" width="25" style="29" customWidth="1"/>
    <col min="1318" max="1318" width="35.7109375" style="29" customWidth="1"/>
    <col min="1319" max="1319" width="25.5703125" style="29" customWidth="1"/>
    <col min="1320" max="1320" width="15.5703125" style="29" customWidth="1"/>
    <col min="1321" max="1321" width="26.42578125" style="29" customWidth="1"/>
    <col min="1322" max="1322" width="16.28515625" style="29" customWidth="1"/>
    <col min="1323" max="1536" width="11.42578125" style="29"/>
    <col min="1537" max="1537" width="2.7109375" style="29" customWidth="1"/>
    <col min="1538" max="1538" width="13" style="29" customWidth="1"/>
    <col min="1539" max="1539" width="8.140625" style="29" customWidth="1"/>
    <col min="1540" max="1540" width="23.85546875" style="29" customWidth="1"/>
    <col min="1541" max="1541" width="20.5703125" style="29" customWidth="1"/>
    <col min="1542" max="1542" width="24.28515625" style="29" customWidth="1"/>
    <col min="1543" max="1543" width="23" style="29" customWidth="1"/>
    <col min="1544" max="1544" width="21.7109375" style="29" customWidth="1"/>
    <col min="1545" max="1545" width="29.42578125" style="29" customWidth="1"/>
    <col min="1546" max="1546" width="16.5703125" style="29" customWidth="1"/>
    <col min="1547" max="1547" width="22.5703125" style="29" customWidth="1"/>
    <col min="1548" max="1548" width="26" style="29" customWidth="1"/>
    <col min="1549" max="1549" width="23.5703125" style="29" customWidth="1"/>
    <col min="1550" max="1550" width="29.7109375" style="29" customWidth="1"/>
    <col min="1551" max="1551" width="28.28515625" style="29" customWidth="1"/>
    <col min="1552" max="1552" width="20.28515625" style="29" customWidth="1"/>
    <col min="1553" max="1553" width="17.85546875" style="29" customWidth="1"/>
    <col min="1554" max="1554" width="15" style="29" customWidth="1"/>
    <col min="1555" max="1555" width="15.85546875" style="29" customWidth="1"/>
    <col min="1556" max="1556" width="19.5703125" style="29" customWidth="1"/>
    <col min="1557" max="1557" width="24.28515625" style="29" customWidth="1"/>
    <col min="1558" max="1558" width="19.28515625" style="29" customWidth="1"/>
    <col min="1559" max="1559" width="18" style="29" customWidth="1"/>
    <col min="1560" max="1560" width="25.42578125" style="29" customWidth="1"/>
    <col min="1561" max="1561" width="25.7109375" style="29" customWidth="1"/>
    <col min="1562" max="1564" width="11.85546875" style="29" customWidth="1"/>
    <col min="1565" max="1565" width="17.85546875" style="29" customWidth="1"/>
    <col min="1566" max="1566" width="11.85546875" style="29" customWidth="1"/>
    <col min="1567" max="1567" width="26.140625" style="29" customWidth="1"/>
    <col min="1568" max="1568" width="21.42578125" style="29" customWidth="1"/>
    <col min="1569" max="1569" width="32.140625" style="29" customWidth="1"/>
    <col min="1570" max="1570" width="22" style="29" customWidth="1"/>
    <col min="1571" max="1571" width="11.85546875" style="29" customWidth="1"/>
    <col min="1572" max="1572" width="29.85546875" style="29" customWidth="1"/>
    <col min="1573" max="1573" width="25" style="29" customWidth="1"/>
    <col min="1574" max="1574" width="35.7109375" style="29" customWidth="1"/>
    <col min="1575" max="1575" width="25.5703125" style="29" customWidth="1"/>
    <col min="1576" max="1576" width="15.5703125" style="29" customWidth="1"/>
    <col min="1577" max="1577" width="26.42578125" style="29" customWidth="1"/>
    <col min="1578" max="1578" width="16.28515625" style="29" customWidth="1"/>
    <col min="1579" max="1792" width="11.42578125" style="29"/>
    <col min="1793" max="1793" width="2.7109375" style="29" customWidth="1"/>
    <col min="1794" max="1794" width="13" style="29" customWidth="1"/>
    <col min="1795" max="1795" width="8.140625" style="29" customWidth="1"/>
    <col min="1796" max="1796" width="23.85546875" style="29" customWidth="1"/>
    <col min="1797" max="1797" width="20.5703125" style="29" customWidth="1"/>
    <col min="1798" max="1798" width="24.28515625" style="29" customWidth="1"/>
    <col min="1799" max="1799" width="23" style="29" customWidth="1"/>
    <col min="1800" max="1800" width="21.7109375" style="29" customWidth="1"/>
    <col min="1801" max="1801" width="29.42578125" style="29" customWidth="1"/>
    <col min="1802" max="1802" width="16.5703125" style="29" customWidth="1"/>
    <col min="1803" max="1803" width="22.5703125" style="29" customWidth="1"/>
    <col min="1804" max="1804" width="26" style="29" customWidth="1"/>
    <col min="1805" max="1805" width="23.5703125" style="29" customWidth="1"/>
    <col min="1806" max="1806" width="29.7109375" style="29" customWidth="1"/>
    <col min="1807" max="1807" width="28.28515625" style="29" customWidth="1"/>
    <col min="1808" max="1808" width="20.28515625" style="29" customWidth="1"/>
    <col min="1809" max="1809" width="17.85546875" style="29" customWidth="1"/>
    <col min="1810" max="1810" width="15" style="29" customWidth="1"/>
    <col min="1811" max="1811" width="15.85546875" style="29" customWidth="1"/>
    <col min="1812" max="1812" width="19.5703125" style="29" customWidth="1"/>
    <col min="1813" max="1813" width="24.28515625" style="29" customWidth="1"/>
    <col min="1814" max="1814" width="19.28515625" style="29" customWidth="1"/>
    <col min="1815" max="1815" width="18" style="29" customWidth="1"/>
    <col min="1816" max="1816" width="25.42578125" style="29" customWidth="1"/>
    <col min="1817" max="1817" width="25.7109375" style="29" customWidth="1"/>
    <col min="1818" max="1820" width="11.85546875" style="29" customWidth="1"/>
    <col min="1821" max="1821" width="17.85546875" style="29" customWidth="1"/>
    <col min="1822" max="1822" width="11.85546875" style="29" customWidth="1"/>
    <col min="1823" max="1823" width="26.140625" style="29" customWidth="1"/>
    <col min="1824" max="1824" width="21.42578125" style="29" customWidth="1"/>
    <col min="1825" max="1825" width="32.140625" style="29" customWidth="1"/>
    <col min="1826" max="1826" width="22" style="29" customWidth="1"/>
    <col min="1827" max="1827" width="11.85546875" style="29" customWidth="1"/>
    <col min="1828" max="1828" width="29.85546875" style="29" customWidth="1"/>
    <col min="1829" max="1829" width="25" style="29" customWidth="1"/>
    <col min="1830" max="1830" width="35.7109375" style="29" customWidth="1"/>
    <col min="1831" max="1831" width="25.5703125" style="29" customWidth="1"/>
    <col min="1832" max="1832" width="15.5703125" style="29" customWidth="1"/>
    <col min="1833" max="1833" width="26.42578125" style="29" customWidth="1"/>
    <col min="1834" max="1834" width="16.28515625" style="29" customWidth="1"/>
    <col min="1835" max="2048" width="11.42578125" style="29"/>
    <col min="2049" max="2049" width="2.7109375" style="29" customWidth="1"/>
    <col min="2050" max="2050" width="13" style="29" customWidth="1"/>
    <col min="2051" max="2051" width="8.140625" style="29" customWidth="1"/>
    <col min="2052" max="2052" width="23.85546875" style="29" customWidth="1"/>
    <col min="2053" max="2053" width="20.5703125" style="29" customWidth="1"/>
    <col min="2054" max="2054" width="24.28515625" style="29" customWidth="1"/>
    <col min="2055" max="2055" width="23" style="29" customWidth="1"/>
    <col min="2056" max="2056" width="21.7109375" style="29" customWidth="1"/>
    <col min="2057" max="2057" width="29.42578125" style="29" customWidth="1"/>
    <col min="2058" max="2058" width="16.5703125" style="29" customWidth="1"/>
    <col min="2059" max="2059" width="22.5703125" style="29" customWidth="1"/>
    <col min="2060" max="2060" width="26" style="29" customWidth="1"/>
    <col min="2061" max="2061" width="23.5703125" style="29" customWidth="1"/>
    <col min="2062" max="2062" width="29.7109375" style="29" customWidth="1"/>
    <col min="2063" max="2063" width="28.28515625" style="29" customWidth="1"/>
    <col min="2064" max="2064" width="20.28515625" style="29" customWidth="1"/>
    <col min="2065" max="2065" width="17.85546875" style="29" customWidth="1"/>
    <col min="2066" max="2066" width="15" style="29" customWidth="1"/>
    <col min="2067" max="2067" width="15.85546875" style="29" customWidth="1"/>
    <col min="2068" max="2068" width="19.5703125" style="29" customWidth="1"/>
    <col min="2069" max="2069" width="24.28515625" style="29" customWidth="1"/>
    <col min="2070" max="2070" width="19.28515625" style="29" customWidth="1"/>
    <col min="2071" max="2071" width="18" style="29" customWidth="1"/>
    <col min="2072" max="2072" width="25.42578125" style="29" customWidth="1"/>
    <col min="2073" max="2073" width="25.7109375" style="29" customWidth="1"/>
    <col min="2074" max="2076" width="11.85546875" style="29" customWidth="1"/>
    <col min="2077" max="2077" width="17.85546875" style="29" customWidth="1"/>
    <col min="2078" max="2078" width="11.85546875" style="29" customWidth="1"/>
    <col min="2079" max="2079" width="26.140625" style="29" customWidth="1"/>
    <col min="2080" max="2080" width="21.42578125" style="29" customWidth="1"/>
    <col min="2081" max="2081" width="32.140625" style="29" customWidth="1"/>
    <col min="2082" max="2082" width="22" style="29" customWidth="1"/>
    <col min="2083" max="2083" width="11.85546875" style="29" customWidth="1"/>
    <col min="2084" max="2084" width="29.85546875" style="29" customWidth="1"/>
    <col min="2085" max="2085" width="25" style="29" customWidth="1"/>
    <col min="2086" max="2086" width="35.7109375" style="29" customWidth="1"/>
    <col min="2087" max="2087" width="25.5703125" style="29" customWidth="1"/>
    <col min="2088" max="2088" width="15.5703125" style="29" customWidth="1"/>
    <col min="2089" max="2089" width="26.42578125" style="29" customWidth="1"/>
    <col min="2090" max="2090" width="16.28515625" style="29" customWidth="1"/>
    <col min="2091" max="2304" width="11.42578125" style="29"/>
    <col min="2305" max="2305" width="2.7109375" style="29" customWidth="1"/>
    <col min="2306" max="2306" width="13" style="29" customWidth="1"/>
    <col min="2307" max="2307" width="8.140625" style="29" customWidth="1"/>
    <col min="2308" max="2308" width="23.85546875" style="29" customWidth="1"/>
    <col min="2309" max="2309" width="20.5703125" style="29" customWidth="1"/>
    <col min="2310" max="2310" width="24.28515625" style="29" customWidth="1"/>
    <col min="2311" max="2311" width="23" style="29" customWidth="1"/>
    <col min="2312" max="2312" width="21.7109375" style="29" customWidth="1"/>
    <col min="2313" max="2313" width="29.42578125" style="29" customWidth="1"/>
    <col min="2314" max="2314" width="16.5703125" style="29" customWidth="1"/>
    <col min="2315" max="2315" width="22.5703125" style="29" customWidth="1"/>
    <col min="2316" max="2316" width="26" style="29" customWidth="1"/>
    <col min="2317" max="2317" width="23.5703125" style="29" customWidth="1"/>
    <col min="2318" max="2318" width="29.7109375" style="29" customWidth="1"/>
    <col min="2319" max="2319" width="28.28515625" style="29" customWidth="1"/>
    <col min="2320" max="2320" width="20.28515625" style="29" customWidth="1"/>
    <col min="2321" max="2321" width="17.85546875" style="29" customWidth="1"/>
    <col min="2322" max="2322" width="15" style="29" customWidth="1"/>
    <col min="2323" max="2323" width="15.85546875" style="29" customWidth="1"/>
    <col min="2324" max="2324" width="19.5703125" style="29" customWidth="1"/>
    <col min="2325" max="2325" width="24.28515625" style="29" customWidth="1"/>
    <col min="2326" max="2326" width="19.28515625" style="29" customWidth="1"/>
    <col min="2327" max="2327" width="18" style="29" customWidth="1"/>
    <col min="2328" max="2328" width="25.42578125" style="29" customWidth="1"/>
    <col min="2329" max="2329" width="25.7109375" style="29" customWidth="1"/>
    <col min="2330" max="2332" width="11.85546875" style="29" customWidth="1"/>
    <col min="2333" max="2333" width="17.85546875" style="29" customWidth="1"/>
    <col min="2334" max="2334" width="11.85546875" style="29" customWidth="1"/>
    <col min="2335" max="2335" width="26.140625" style="29" customWidth="1"/>
    <col min="2336" max="2336" width="21.42578125" style="29" customWidth="1"/>
    <col min="2337" max="2337" width="32.140625" style="29" customWidth="1"/>
    <col min="2338" max="2338" width="22" style="29" customWidth="1"/>
    <col min="2339" max="2339" width="11.85546875" style="29" customWidth="1"/>
    <col min="2340" max="2340" width="29.85546875" style="29" customWidth="1"/>
    <col min="2341" max="2341" width="25" style="29" customWidth="1"/>
    <col min="2342" max="2342" width="35.7109375" style="29" customWidth="1"/>
    <col min="2343" max="2343" width="25.5703125" style="29" customWidth="1"/>
    <col min="2344" max="2344" width="15.5703125" style="29" customWidth="1"/>
    <col min="2345" max="2345" width="26.42578125" style="29" customWidth="1"/>
    <col min="2346" max="2346" width="16.28515625" style="29" customWidth="1"/>
    <col min="2347" max="2560" width="11.42578125" style="29"/>
    <col min="2561" max="2561" width="2.7109375" style="29" customWidth="1"/>
    <col min="2562" max="2562" width="13" style="29" customWidth="1"/>
    <col min="2563" max="2563" width="8.140625" style="29" customWidth="1"/>
    <col min="2564" max="2564" width="23.85546875" style="29" customWidth="1"/>
    <col min="2565" max="2565" width="20.5703125" style="29" customWidth="1"/>
    <col min="2566" max="2566" width="24.28515625" style="29" customWidth="1"/>
    <col min="2567" max="2567" width="23" style="29" customWidth="1"/>
    <col min="2568" max="2568" width="21.7109375" style="29" customWidth="1"/>
    <col min="2569" max="2569" width="29.42578125" style="29" customWidth="1"/>
    <col min="2570" max="2570" width="16.5703125" style="29" customWidth="1"/>
    <col min="2571" max="2571" width="22.5703125" style="29" customWidth="1"/>
    <col min="2572" max="2572" width="26" style="29" customWidth="1"/>
    <col min="2573" max="2573" width="23.5703125" style="29" customWidth="1"/>
    <col min="2574" max="2574" width="29.7109375" style="29" customWidth="1"/>
    <col min="2575" max="2575" width="28.28515625" style="29" customWidth="1"/>
    <col min="2576" max="2576" width="20.28515625" style="29" customWidth="1"/>
    <col min="2577" max="2577" width="17.85546875" style="29" customWidth="1"/>
    <col min="2578" max="2578" width="15" style="29" customWidth="1"/>
    <col min="2579" max="2579" width="15.85546875" style="29" customWidth="1"/>
    <col min="2580" max="2580" width="19.5703125" style="29" customWidth="1"/>
    <col min="2581" max="2581" width="24.28515625" style="29" customWidth="1"/>
    <col min="2582" max="2582" width="19.28515625" style="29" customWidth="1"/>
    <col min="2583" max="2583" width="18" style="29" customWidth="1"/>
    <col min="2584" max="2584" width="25.42578125" style="29" customWidth="1"/>
    <col min="2585" max="2585" width="25.7109375" style="29" customWidth="1"/>
    <col min="2586" max="2588" width="11.85546875" style="29" customWidth="1"/>
    <col min="2589" max="2589" width="17.85546875" style="29" customWidth="1"/>
    <col min="2590" max="2590" width="11.85546875" style="29" customWidth="1"/>
    <col min="2591" max="2591" width="26.140625" style="29" customWidth="1"/>
    <col min="2592" max="2592" width="21.42578125" style="29" customWidth="1"/>
    <col min="2593" max="2593" width="32.140625" style="29" customWidth="1"/>
    <col min="2594" max="2594" width="22" style="29" customWidth="1"/>
    <col min="2595" max="2595" width="11.85546875" style="29" customWidth="1"/>
    <col min="2596" max="2596" width="29.85546875" style="29" customWidth="1"/>
    <col min="2597" max="2597" width="25" style="29" customWidth="1"/>
    <col min="2598" max="2598" width="35.7109375" style="29" customWidth="1"/>
    <col min="2599" max="2599" width="25.5703125" style="29" customWidth="1"/>
    <col min="2600" max="2600" width="15.5703125" style="29" customWidth="1"/>
    <col min="2601" max="2601" width="26.42578125" style="29" customWidth="1"/>
    <col min="2602" max="2602" width="16.28515625" style="29" customWidth="1"/>
    <col min="2603" max="2816" width="11.42578125" style="29"/>
    <col min="2817" max="2817" width="2.7109375" style="29" customWidth="1"/>
    <col min="2818" max="2818" width="13" style="29" customWidth="1"/>
    <col min="2819" max="2819" width="8.140625" style="29" customWidth="1"/>
    <col min="2820" max="2820" width="23.85546875" style="29" customWidth="1"/>
    <col min="2821" max="2821" width="20.5703125" style="29" customWidth="1"/>
    <col min="2822" max="2822" width="24.28515625" style="29" customWidth="1"/>
    <col min="2823" max="2823" width="23" style="29" customWidth="1"/>
    <col min="2824" max="2824" width="21.7109375" style="29" customWidth="1"/>
    <col min="2825" max="2825" width="29.42578125" style="29" customWidth="1"/>
    <col min="2826" max="2826" width="16.5703125" style="29" customWidth="1"/>
    <col min="2827" max="2827" width="22.5703125" style="29" customWidth="1"/>
    <col min="2828" max="2828" width="26" style="29" customWidth="1"/>
    <col min="2829" max="2829" width="23.5703125" style="29" customWidth="1"/>
    <col min="2830" max="2830" width="29.7109375" style="29" customWidth="1"/>
    <col min="2831" max="2831" width="28.28515625" style="29" customWidth="1"/>
    <col min="2832" max="2832" width="20.28515625" style="29" customWidth="1"/>
    <col min="2833" max="2833" width="17.85546875" style="29" customWidth="1"/>
    <col min="2834" max="2834" width="15" style="29" customWidth="1"/>
    <col min="2835" max="2835" width="15.85546875" style="29" customWidth="1"/>
    <col min="2836" max="2836" width="19.5703125" style="29" customWidth="1"/>
    <col min="2837" max="2837" width="24.28515625" style="29" customWidth="1"/>
    <col min="2838" max="2838" width="19.28515625" style="29" customWidth="1"/>
    <col min="2839" max="2839" width="18" style="29" customWidth="1"/>
    <col min="2840" max="2840" width="25.42578125" style="29" customWidth="1"/>
    <col min="2841" max="2841" width="25.7109375" style="29" customWidth="1"/>
    <col min="2842" max="2844" width="11.85546875" style="29" customWidth="1"/>
    <col min="2845" max="2845" width="17.85546875" style="29" customWidth="1"/>
    <col min="2846" max="2846" width="11.85546875" style="29" customWidth="1"/>
    <col min="2847" max="2847" width="26.140625" style="29" customWidth="1"/>
    <col min="2848" max="2848" width="21.42578125" style="29" customWidth="1"/>
    <col min="2849" max="2849" width="32.140625" style="29" customWidth="1"/>
    <col min="2850" max="2850" width="22" style="29" customWidth="1"/>
    <col min="2851" max="2851" width="11.85546875" style="29" customWidth="1"/>
    <col min="2852" max="2852" width="29.85546875" style="29" customWidth="1"/>
    <col min="2853" max="2853" width="25" style="29" customWidth="1"/>
    <col min="2854" max="2854" width="35.7109375" style="29" customWidth="1"/>
    <col min="2855" max="2855" width="25.5703125" style="29" customWidth="1"/>
    <col min="2856" max="2856" width="15.5703125" style="29" customWidth="1"/>
    <col min="2857" max="2857" width="26.42578125" style="29" customWidth="1"/>
    <col min="2858" max="2858" width="16.28515625" style="29" customWidth="1"/>
    <col min="2859" max="3072" width="11.42578125" style="29"/>
    <col min="3073" max="3073" width="2.7109375" style="29" customWidth="1"/>
    <col min="3074" max="3074" width="13" style="29" customWidth="1"/>
    <col min="3075" max="3075" width="8.140625" style="29" customWidth="1"/>
    <col min="3076" max="3076" width="23.85546875" style="29" customWidth="1"/>
    <col min="3077" max="3077" width="20.5703125" style="29" customWidth="1"/>
    <col min="3078" max="3078" width="24.28515625" style="29" customWidth="1"/>
    <col min="3079" max="3079" width="23" style="29" customWidth="1"/>
    <col min="3080" max="3080" width="21.7109375" style="29" customWidth="1"/>
    <col min="3081" max="3081" width="29.42578125" style="29" customWidth="1"/>
    <col min="3082" max="3082" width="16.5703125" style="29" customWidth="1"/>
    <col min="3083" max="3083" width="22.5703125" style="29" customWidth="1"/>
    <col min="3084" max="3084" width="26" style="29" customWidth="1"/>
    <col min="3085" max="3085" width="23.5703125" style="29" customWidth="1"/>
    <col min="3086" max="3086" width="29.7109375" style="29" customWidth="1"/>
    <col min="3087" max="3087" width="28.28515625" style="29" customWidth="1"/>
    <col min="3088" max="3088" width="20.28515625" style="29" customWidth="1"/>
    <col min="3089" max="3089" width="17.85546875" style="29" customWidth="1"/>
    <col min="3090" max="3090" width="15" style="29" customWidth="1"/>
    <col min="3091" max="3091" width="15.85546875" style="29" customWidth="1"/>
    <col min="3092" max="3092" width="19.5703125" style="29" customWidth="1"/>
    <col min="3093" max="3093" width="24.28515625" style="29" customWidth="1"/>
    <col min="3094" max="3094" width="19.28515625" style="29" customWidth="1"/>
    <col min="3095" max="3095" width="18" style="29" customWidth="1"/>
    <col min="3096" max="3096" width="25.42578125" style="29" customWidth="1"/>
    <col min="3097" max="3097" width="25.7109375" style="29" customWidth="1"/>
    <col min="3098" max="3100" width="11.85546875" style="29" customWidth="1"/>
    <col min="3101" max="3101" width="17.85546875" style="29" customWidth="1"/>
    <col min="3102" max="3102" width="11.85546875" style="29" customWidth="1"/>
    <col min="3103" max="3103" width="26.140625" style="29" customWidth="1"/>
    <col min="3104" max="3104" width="21.42578125" style="29" customWidth="1"/>
    <col min="3105" max="3105" width="32.140625" style="29" customWidth="1"/>
    <col min="3106" max="3106" width="22" style="29" customWidth="1"/>
    <col min="3107" max="3107" width="11.85546875" style="29" customWidth="1"/>
    <col min="3108" max="3108" width="29.85546875" style="29" customWidth="1"/>
    <col min="3109" max="3109" width="25" style="29" customWidth="1"/>
    <col min="3110" max="3110" width="35.7109375" style="29" customWidth="1"/>
    <col min="3111" max="3111" width="25.5703125" style="29" customWidth="1"/>
    <col min="3112" max="3112" width="15.5703125" style="29" customWidth="1"/>
    <col min="3113" max="3113" width="26.42578125" style="29" customWidth="1"/>
    <col min="3114" max="3114" width="16.28515625" style="29" customWidth="1"/>
    <col min="3115" max="3328" width="11.42578125" style="29"/>
    <col min="3329" max="3329" width="2.7109375" style="29" customWidth="1"/>
    <col min="3330" max="3330" width="13" style="29" customWidth="1"/>
    <col min="3331" max="3331" width="8.140625" style="29" customWidth="1"/>
    <col min="3332" max="3332" width="23.85546875" style="29" customWidth="1"/>
    <col min="3333" max="3333" width="20.5703125" style="29" customWidth="1"/>
    <col min="3334" max="3334" width="24.28515625" style="29" customWidth="1"/>
    <col min="3335" max="3335" width="23" style="29" customWidth="1"/>
    <col min="3336" max="3336" width="21.7109375" style="29" customWidth="1"/>
    <col min="3337" max="3337" width="29.42578125" style="29" customWidth="1"/>
    <col min="3338" max="3338" width="16.5703125" style="29" customWidth="1"/>
    <col min="3339" max="3339" width="22.5703125" style="29" customWidth="1"/>
    <col min="3340" max="3340" width="26" style="29" customWidth="1"/>
    <col min="3341" max="3341" width="23.5703125" style="29" customWidth="1"/>
    <col min="3342" max="3342" width="29.7109375" style="29" customWidth="1"/>
    <col min="3343" max="3343" width="28.28515625" style="29" customWidth="1"/>
    <col min="3344" max="3344" width="20.28515625" style="29" customWidth="1"/>
    <col min="3345" max="3345" width="17.85546875" style="29" customWidth="1"/>
    <col min="3346" max="3346" width="15" style="29" customWidth="1"/>
    <col min="3347" max="3347" width="15.85546875" style="29" customWidth="1"/>
    <col min="3348" max="3348" width="19.5703125" style="29" customWidth="1"/>
    <col min="3349" max="3349" width="24.28515625" style="29" customWidth="1"/>
    <col min="3350" max="3350" width="19.28515625" style="29" customWidth="1"/>
    <col min="3351" max="3351" width="18" style="29" customWidth="1"/>
    <col min="3352" max="3352" width="25.42578125" style="29" customWidth="1"/>
    <col min="3353" max="3353" width="25.7109375" style="29" customWidth="1"/>
    <col min="3354" max="3356" width="11.85546875" style="29" customWidth="1"/>
    <col min="3357" max="3357" width="17.85546875" style="29" customWidth="1"/>
    <col min="3358" max="3358" width="11.85546875" style="29" customWidth="1"/>
    <col min="3359" max="3359" width="26.140625" style="29" customWidth="1"/>
    <col min="3360" max="3360" width="21.42578125" style="29" customWidth="1"/>
    <col min="3361" max="3361" width="32.140625" style="29" customWidth="1"/>
    <col min="3362" max="3362" width="22" style="29" customWidth="1"/>
    <col min="3363" max="3363" width="11.85546875" style="29" customWidth="1"/>
    <col min="3364" max="3364" width="29.85546875" style="29" customWidth="1"/>
    <col min="3365" max="3365" width="25" style="29" customWidth="1"/>
    <col min="3366" max="3366" width="35.7109375" style="29" customWidth="1"/>
    <col min="3367" max="3367" width="25.5703125" style="29" customWidth="1"/>
    <col min="3368" max="3368" width="15.5703125" style="29" customWidth="1"/>
    <col min="3369" max="3369" width="26.42578125" style="29" customWidth="1"/>
    <col min="3370" max="3370" width="16.28515625" style="29" customWidth="1"/>
    <col min="3371" max="3584" width="11.42578125" style="29"/>
    <col min="3585" max="3585" width="2.7109375" style="29" customWidth="1"/>
    <col min="3586" max="3586" width="13" style="29" customWidth="1"/>
    <col min="3587" max="3587" width="8.140625" style="29" customWidth="1"/>
    <col min="3588" max="3588" width="23.85546875" style="29" customWidth="1"/>
    <col min="3589" max="3589" width="20.5703125" style="29" customWidth="1"/>
    <col min="3590" max="3590" width="24.28515625" style="29" customWidth="1"/>
    <col min="3591" max="3591" width="23" style="29" customWidth="1"/>
    <col min="3592" max="3592" width="21.7109375" style="29" customWidth="1"/>
    <col min="3593" max="3593" width="29.42578125" style="29" customWidth="1"/>
    <col min="3594" max="3594" width="16.5703125" style="29" customWidth="1"/>
    <col min="3595" max="3595" width="22.5703125" style="29" customWidth="1"/>
    <col min="3596" max="3596" width="26" style="29" customWidth="1"/>
    <col min="3597" max="3597" width="23.5703125" style="29" customWidth="1"/>
    <col min="3598" max="3598" width="29.7109375" style="29" customWidth="1"/>
    <col min="3599" max="3599" width="28.28515625" style="29" customWidth="1"/>
    <col min="3600" max="3600" width="20.28515625" style="29" customWidth="1"/>
    <col min="3601" max="3601" width="17.85546875" style="29" customWidth="1"/>
    <col min="3602" max="3602" width="15" style="29" customWidth="1"/>
    <col min="3603" max="3603" width="15.85546875" style="29" customWidth="1"/>
    <col min="3604" max="3604" width="19.5703125" style="29" customWidth="1"/>
    <col min="3605" max="3605" width="24.28515625" style="29" customWidth="1"/>
    <col min="3606" max="3606" width="19.28515625" style="29" customWidth="1"/>
    <col min="3607" max="3607" width="18" style="29" customWidth="1"/>
    <col min="3608" max="3608" width="25.42578125" style="29" customWidth="1"/>
    <col min="3609" max="3609" width="25.7109375" style="29" customWidth="1"/>
    <col min="3610" max="3612" width="11.85546875" style="29" customWidth="1"/>
    <col min="3613" max="3613" width="17.85546875" style="29" customWidth="1"/>
    <col min="3614" max="3614" width="11.85546875" style="29" customWidth="1"/>
    <col min="3615" max="3615" width="26.140625" style="29" customWidth="1"/>
    <col min="3616" max="3616" width="21.42578125" style="29" customWidth="1"/>
    <col min="3617" max="3617" width="32.140625" style="29" customWidth="1"/>
    <col min="3618" max="3618" width="22" style="29" customWidth="1"/>
    <col min="3619" max="3619" width="11.85546875" style="29" customWidth="1"/>
    <col min="3620" max="3620" width="29.85546875" style="29" customWidth="1"/>
    <col min="3621" max="3621" width="25" style="29" customWidth="1"/>
    <col min="3622" max="3622" width="35.7109375" style="29" customWidth="1"/>
    <col min="3623" max="3623" width="25.5703125" style="29" customWidth="1"/>
    <col min="3624" max="3624" width="15.5703125" style="29" customWidth="1"/>
    <col min="3625" max="3625" width="26.42578125" style="29" customWidth="1"/>
    <col min="3626" max="3626" width="16.28515625" style="29" customWidth="1"/>
    <col min="3627" max="3840" width="11.42578125" style="29"/>
    <col min="3841" max="3841" width="2.7109375" style="29" customWidth="1"/>
    <col min="3842" max="3842" width="13" style="29" customWidth="1"/>
    <col min="3843" max="3843" width="8.140625" style="29" customWidth="1"/>
    <col min="3844" max="3844" width="23.85546875" style="29" customWidth="1"/>
    <col min="3845" max="3845" width="20.5703125" style="29" customWidth="1"/>
    <col min="3846" max="3846" width="24.28515625" style="29" customWidth="1"/>
    <col min="3847" max="3847" width="23" style="29" customWidth="1"/>
    <col min="3848" max="3848" width="21.7109375" style="29" customWidth="1"/>
    <col min="3849" max="3849" width="29.42578125" style="29" customWidth="1"/>
    <col min="3850" max="3850" width="16.5703125" style="29" customWidth="1"/>
    <col min="3851" max="3851" width="22.5703125" style="29" customWidth="1"/>
    <col min="3852" max="3852" width="26" style="29" customWidth="1"/>
    <col min="3853" max="3853" width="23.5703125" style="29" customWidth="1"/>
    <col min="3854" max="3854" width="29.7109375" style="29" customWidth="1"/>
    <col min="3855" max="3855" width="28.28515625" style="29" customWidth="1"/>
    <col min="3856" max="3856" width="20.28515625" style="29" customWidth="1"/>
    <col min="3857" max="3857" width="17.85546875" style="29" customWidth="1"/>
    <col min="3858" max="3858" width="15" style="29" customWidth="1"/>
    <col min="3859" max="3859" width="15.85546875" style="29" customWidth="1"/>
    <col min="3860" max="3860" width="19.5703125" style="29" customWidth="1"/>
    <col min="3861" max="3861" width="24.28515625" style="29" customWidth="1"/>
    <col min="3862" max="3862" width="19.28515625" style="29" customWidth="1"/>
    <col min="3863" max="3863" width="18" style="29" customWidth="1"/>
    <col min="3864" max="3864" width="25.42578125" style="29" customWidth="1"/>
    <col min="3865" max="3865" width="25.7109375" style="29" customWidth="1"/>
    <col min="3866" max="3868" width="11.85546875" style="29" customWidth="1"/>
    <col min="3869" max="3869" width="17.85546875" style="29" customWidth="1"/>
    <col min="3870" max="3870" width="11.85546875" style="29" customWidth="1"/>
    <col min="3871" max="3871" width="26.140625" style="29" customWidth="1"/>
    <col min="3872" max="3872" width="21.42578125" style="29" customWidth="1"/>
    <col min="3873" max="3873" width="32.140625" style="29" customWidth="1"/>
    <col min="3874" max="3874" width="22" style="29" customWidth="1"/>
    <col min="3875" max="3875" width="11.85546875" style="29" customWidth="1"/>
    <col min="3876" max="3876" width="29.85546875" style="29" customWidth="1"/>
    <col min="3877" max="3877" width="25" style="29" customWidth="1"/>
    <col min="3878" max="3878" width="35.7109375" style="29" customWidth="1"/>
    <col min="3879" max="3879" width="25.5703125" style="29" customWidth="1"/>
    <col min="3880" max="3880" width="15.5703125" style="29" customWidth="1"/>
    <col min="3881" max="3881" width="26.42578125" style="29" customWidth="1"/>
    <col min="3882" max="3882" width="16.28515625" style="29" customWidth="1"/>
    <col min="3883" max="4096" width="11.42578125" style="29"/>
    <col min="4097" max="4097" width="2.7109375" style="29" customWidth="1"/>
    <col min="4098" max="4098" width="13" style="29" customWidth="1"/>
    <col min="4099" max="4099" width="8.140625" style="29" customWidth="1"/>
    <col min="4100" max="4100" width="23.85546875" style="29" customWidth="1"/>
    <col min="4101" max="4101" width="20.5703125" style="29" customWidth="1"/>
    <col min="4102" max="4102" width="24.28515625" style="29" customWidth="1"/>
    <col min="4103" max="4103" width="23" style="29" customWidth="1"/>
    <col min="4104" max="4104" width="21.7109375" style="29" customWidth="1"/>
    <col min="4105" max="4105" width="29.42578125" style="29" customWidth="1"/>
    <col min="4106" max="4106" width="16.5703125" style="29" customWidth="1"/>
    <col min="4107" max="4107" width="22.5703125" style="29" customWidth="1"/>
    <col min="4108" max="4108" width="26" style="29" customWidth="1"/>
    <col min="4109" max="4109" width="23.5703125" style="29" customWidth="1"/>
    <col min="4110" max="4110" width="29.7109375" style="29" customWidth="1"/>
    <col min="4111" max="4111" width="28.28515625" style="29" customWidth="1"/>
    <col min="4112" max="4112" width="20.28515625" style="29" customWidth="1"/>
    <col min="4113" max="4113" width="17.85546875" style="29" customWidth="1"/>
    <col min="4114" max="4114" width="15" style="29" customWidth="1"/>
    <col min="4115" max="4115" width="15.85546875" style="29" customWidth="1"/>
    <col min="4116" max="4116" width="19.5703125" style="29" customWidth="1"/>
    <col min="4117" max="4117" width="24.28515625" style="29" customWidth="1"/>
    <col min="4118" max="4118" width="19.28515625" style="29" customWidth="1"/>
    <col min="4119" max="4119" width="18" style="29" customWidth="1"/>
    <col min="4120" max="4120" width="25.42578125" style="29" customWidth="1"/>
    <col min="4121" max="4121" width="25.7109375" style="29" customWidth="1"/>
    <col min="4122" max="4124" width="11.85546875" style="29" customWidth="1"/>
    <col min="4125" max="4125" width="17.85546875" style="29" customWidth="1"/>
    <col min="4126" max="4126" width="11.85546875" style="29" customWidth="1"/>
    <col min="4127" max="4127" width="26.140625" style="29" customWidth="1"/>
    <col min="4128" max="4128" width="21.42578125" style="29" customWidth="1"/>
    <col min="4129" max="4129" width="32.140625" style="29" customWidth="1"/>
    <col min="4130" max="4130" width="22" style="29" customWidth="1"/>
    <col min="4131" max="4131" width="11.85546875" style="29" customWidth="1"/>
    <col min="4132" max="4132" width="29.85546875" style="29" customWidth="1"/>
    <col min="4133" max="4133" width="25" style="29" customWidth="1"/>
    <col min="4134" max="4134" width="35.7109375" style="29" customWidth="1"/>
    <col min="4135" max="4135" width="25.5703125" style="29" customWidth="1"/>
    <col min="4136" max="4136" width="15.5703125" style="29" customWidth="1"/>
    <col min="4137" max="4137" width="26.42578125" style="29" customWidth="1"/>
    <col min="4138" max="4138" width="16.28515625" style="29" customWidth="1"/>
    <col min="4139" max="4352" width="11.42578125" style="29"/>
    <col min="4353" max="4353" width="2.7109375" style="29" customWidth="1"/>
    <col min="4354" max="4354" width="13" style="29" customWidth="1"/>
    <col min="4355" max="4355" width="8.140625" style="29" customWidth="1"/>
    <col min="4356" max="4356" width="23.85546875" style="29" customWidth="1"/>
    <col min="4357" max="4357" width="20.5703125" style="29" customWidth="1"/>
    <col min="4358" max="4358" width="24.28515625" style="29" customWidth="1"/>
    <col min="4359" max="4359" width="23" style="29" customWidth="1"/>
    <col min="4360" max="4360" width="21.7109375" style="29" customWidth="1"/>
    <col min="4361" max="4361" width="29.42578125" style="29" customWidth="1"/>
    <col min="4362" max="4362" width="16.5703125" style="29" customWidth="1"/>
    <col min="4363" max="4363" width="22.5703125" style="29" customWidth="1"/>
    <col min="4364" max="4364" width="26" style="29" customWidth="1"/>
    <col min="4365" max="4365" width="23.5703125" style="29" customWidth="1"/>
    <col min="4366" max="4366" width="29.7109375" style="29" customWidth="1"/>
    <col min="4367" max="4367" width="28.28515625" style="29" customWidth="1"/>
    <col min="4368" max="4368" width="20.28515625" style="29" customWidth="1"/>
    <col min="4369" max="4369" width="17.85546875" style="29" customWidth="1"/>
    <col min="4370" max="4370" width="15" style="29" customWidth="1"/>
    <col min="4371" max="4371" width="15.85546875" style="29" customWidth="1"/>
    <col min="4372" max="4372" width="19.5703125" style="29" customWidth="1"/>
    <col min="4373" max="4373" width="24.28515625" style="29" customWidth="1"/>
    <col min="4374" max="4374" width="19.28515625" style="29" customWidth="1"/>
    <col min="4375" max="4375" width="18" style="29" customWidth="1"/>
    <col min="4376" max="4376" width="25.42578125" style="29" customWidth="1"/>
    <col min="4377" max="4377" width="25.7109375" style="29" customWidth="1"/>
    <col min="4378" max="4380" width="11.85546875" style="29" customWidth="1"/>
    <col min="4381" max="4381" width="17.85546875" style="29" customWidth="1"/>
    <col min="4382" max="4382" width="11.85546875" style="29" customWidth="1"/>
    <col min="4383" max="4383" width="26.140625" style="29" customWidth="1"/>
    <col min="4384" max="4384" width="21.42578125" style="29" customWidth="1"/>
    <col min="4385" max="4385" width="32.140625" style="29" customWidth="1"/>
    <col min="4386" max="4386" width="22" style="29" customWidth="1"/>
    <col min="4387" max="4387" width="11.85546875" style="29" customWidth="1"/>
    <col min="4388" max="4388" width="29.85546875" style="29" customWidth="1"/>
    <col min="4389" max="4389" width="25" style="29" customWidth="1"/>
    <col min="4390" max="4390" width="35.7109375" style="29" customWidth="1"/>
    <col min="4391" max="4391" width="25.5703125" style="29" customWidth="1"/>
    <col min="4392" max="4392" width="15.5703125" style="29" customWidth="1"/>
    <col min="4393" max="4393" width="26.42578125" style="29" customWidth="1"/>
    <col min="4394" max="4394" width="16.28515625" style="29" customWidth="1"/>
    <col min="4395" max="4608" width="11.42578125" style="29"/>
    <col min="4609" max="4609" width="2.7109375" style="29" customWidth="1"/>
    <col min="4610" max="4610" width="13" style="29" customWidth="1"/>
    <col min="4611" max="4611" width="8.140625" style="29" customWidth="1"/>
    <col min="4612" max="4612" width="23.85546875" style="29" customWidth="1"/>
    <col min="4613" max="4613" width="20.5703125" style="29" customWidth="1"/>
    <col min="4614" max="4614" width="24.28515625" style="29" customWidth="1"/>
    <col min="4615" max="4615" width="23" style="29" customWidth="1"/>
    <col min="4616" max="4616" width="21.7109375" style="29" customWidth="1"/>
    <col min="4617" max="4617" width="29.42578125" style="29" customWidth="1"/>
    <col min="4618" max="4618" width="16.5703125" style="29" customWidth="1"/>
    <col min="4619" max="4619" width="22.5703125" style="29" customWidth="1"/>
    <col min="4620" max="4620" width="26" style="29" customWidth="1"/>
    <col min="4621" max="4621" width="23.5703125" style="29" customWidth="1"/>
    <col min="4622" max="4622" width="29.7109375" style="29" customWidth="1"/>
    <col min="4623" max="4623" width="28.28515625" style="29" customWidth="1"/>
    <col min="4624" max="4624" width="20.28515625" style="29" customWidth="1"/>
    <col min="4625" max="4625" width="17.85546875" style="29" customWidth="1"/>
    <col min="4626" max="4626" width="15" style="29" customWidth="1"/>
    <col min="4627" max="4627" width="15.85546875" style="29" customWidth="1"/>
    <col min="4628" max="4628" width="19.5703125" style="29" customWidth="1"/>
    <col min="4629" max="4629" width="24.28515625" style="29" customWidth="1"/>
    <col min="4630" max="4630" width="19.28515625" style="29" customWidth="1"/>
    <col min="4631" max="4631" width="18" style="29" customWidth="1"/>
    <col min="4632" max="4632" width="25.42578125" style="29" customWidth="1"/>
    <col min="4633" max="4633" width="25.7109375" style="29" customWidth="1"/>
    <col min="4634" max="4636" width="11.85546875" style="29" customWidth="1"/>
    <col min="4637" max="4637" width="17.85546875" style="29" customWidth="1"/>
    <col min="4638" max="4638" width="11.85546875" style="29" customWidth="1"/>
    <col min="4639" max="4639" width="26.140625" style="29" customWidth="1"/>
    <col min="4640" max="4640" width="21.42578125" style="29" customWidth="1"/>
    <col min="4641" max="4641" width="32.140625" style="29" customWidth="1"/>
    <col min="4642" max="4642" width="22" style="29" customWidth="1"/>
    <col min="4643" max="4643" width="11.85546875" style="29" customWidth="1"/>
    <col min="4644" max="4644" width="29.85546875" style="29" customWidth="1"/>
    <col min="4645" max="4645" width="25" style="29" customWidth="1"/>
    <col min="4646" max="4646" width="35.7109375" style="29" customWidth="1"/>
    <col min="4647" max="4647" width="25.5703125" style="29" customWidth="1"/>
    <col min="4648" max="4648" width="15.5703125" style="29" customWidth="1"/>
    <col min="4649" max="4649" width="26.42578125" style="29" customWidth="1"/>
    <col min="4650" max="4650" width="16.28515625" style="29" customWidth="1"/>
    <col min="4651" max="4864" width="11.42578125" style="29"/>
    <col min="4865" max="4865" width="2.7109375" style="29" customWidth="1"/>
    <col min="4866" max="4866" width="13" style="29" customWidth="1"/>
    <col min="4867" max="4867" width="8.140625" style="29" customWidth="1"/>
    <col min="4868" max="4868" width="23.85546875" style="29" customWidth="1"/>
    <col min="4869" max="4869" width="20.5703125" style="29" customWidth="1"/>
    <col min="4870" max="4870" width="24.28515625" style="29" customWidth="1"/>
    <col min="4871" max="4871" width="23" style="29" customWidth="1"/>
    <col min="4872" max="4872" width="21.7109375" style="29" customWidth="1"/>
    <col min="4873" max="4873" width="29.42578125" style="29" customWidth="1"/>
    <col min="4874" max="4874" width="16.5703125" style="29" customWidth="1"/>
    <col min="4875" max="4875" width="22.5703125" style="29" customWidth="1"/>
    <col min="4876" max="4876" width="26" style="29" customWidth="1"/>
    <col min="4877" max="4877" width="23.5703125" style="29" customWidth="1"/>
    <col min="4878" max="4878" width="29.7109375" style="29" customWidth="1"/>
    <col min="4879" max="4879" width="28.28515625" style="29" customWidth="1"/>
    <col min="4880" max="4880" width="20.28515625" style="29" customWidth="1"/>
    <col min="4881" max="4881" width="17.85546875" style="29" customWidth="1"/>
    <col min="4882" max="4882" width="15" style="29" customWidth="1"/>
    <col min="4883" max="4883" width="15.85546875" style="29" customWidth="1"/>
    <col min="4884" max="4884" width="19.5703125" style="29" customWidth="1"/>
    <col min="4885" max="4885" width="24.28515625" style="29" customWidth="1"/>
    <col min="4886" max="4886" width="19.28515625" style="29" customWidth="1"/>
    <col min="4887" max="4887" width="18" style="29" customWidth="1"/>
    <col min="4888" max="4888" width="25.42578125" style="29" customWidth="1"/>
    <col min="4889" max="4889" width="25.7109375" style="29" customWidth="1"/>
    <col min="4890" max="4892" width="11.85546875" style="29" customWidth="1"/>
    <col min="4893" max="4893" width="17.85546875" style="29" customWidth="1"/>
    <col min="4894" max="4894" width="11.85546875" style="29" customWidth="1"/>
    <col min="4895" max="4895" width="26.140625" style="29" customWidth="1"/>
    <col min="4896" max="4896" width="21.42578125" style="29" customWidth="1"/>
    <col min="4897" max="4897" width="32.140625" style="29" customWidth="1"/>
    <col min="4898" max="4898" width="22" style="29" customWidth="1"/>
    <col min="4899" max="4899" width="11.85546875" style="29" customWidth="1"/>
    <col min="4900" max="4900" width="29.85546875" style="29" customWidth="1"/>
    <col min="4901" max="4901" width="25" style="29" customWidth="1"/>
    <col min="4902" max="4902" width="35.7109375" style="29" customWidth="1"/>
    <col min="4903" max="4903" width="25.5703125" style="29" customWidth="1"/>
    <col min="4904" max="4904" width="15.5703125" style="29" customWidth="1"/>
    <col min="4905" max="4905" width="26.42578125" style="29" customWidth="1"/>
    <col min="4906" max="4906" width="16.28515625" style="29" customWidth="1"/>
    <col min="4907" max="5120" width="11.42578125" style="29"/>
    <col min="5121" max="5121" width="2.7109375" style="29" customWidth="1"/>
    <col min="5122" max="5122" width="13" style="29" customWidth="1"/>
    <col min="5123" max="5123" width="8.140625" style="29" customWidth="1"/>
    <col min="5124" max="5124" width="23.85546875" style="29" customWidth="1"/>
    <col min="5125" max="5125" width="20.5703125" style="29" customWidth="1"/>
    <col min="5126" max="5126" width="24.28515625" style="29" customWidth="1"/>
    <col min="5127" max="5127" width="23" style="29" customWidth="1"/>
    <col min="5128" max="5128" width="21.7109375" style="29" customWidth="1"/>
    <col min="5129" max="5129" width="29.42578125" style="29" customWidth="1"/>
    <col min="5130" max="5130" width="16.5703125" style="29" customWidth="1"/>
    <col min="5131" max="5131" width="22.5703125" style="29" customWidth="1"/>
    <col min="5132" max="5132" width="26" style="29" customWidth="1"/>
    <col min="5133" max="5133" width="23.5703125" style="29" customWidth="1"/>
    <col min="5134" max="5134" width="29.7109375" style="29" customWidth="1"/>
    <col min="5135" max="5135" width="28.28515625" style="29" customWidth="1"/>
    <col min="5136" max="5136" width="20.28515625" style="29" customWidth="1"/>
    <col min="5137" max="5137" width="17.85546875" style="29" customWidth="1"/>
    <col min="5138" max="5138" width="15" style="29" customWidth="1"/>
    <col min="5139" max="5139" width="15.85546875" style="29" customWidth="1"/>
    <col min="5140" max="5140" width="19.5703125" style="29" customWidth="1"/>
    <col min="5141" max="5141" width="24.28515625" style="29" customWidth="1"/>
    <col min="5142" max="5142" width="19.28515625" style="29" customWidth="1"/>
    <col min="5143" max="5143" width="18" style="29" customWidth="1"/>
    <col min="5144" max="5144" width="25.42578125" style="29" customWidth="1"/>
    <col min="5145" max="5145" width="25.7109375" style="29" customWidth="1"/>
    <col min="5146" max="5148" width="11.85546875" style="29" customWidth="1"/>
    <col min="5149" max="5149" width="17.85546875" style="29" customWidth="1"/>
    <col min="5150" max="5150" width="11.85546875" style="29" customWidth="1"/>
    <col min="5151" max="5151" width="26.140625" style="29" customWidth="1"/>
    <col min="5152" max="5152" width="21.42578125" style="29" customWidth="1"/>
    <col min="5153" max="5153" width="32.140625" style="29" customWidth="1"/>
    <col min="5154" max="5154" width="22" style="29" customWidth="1"/>
    <col min="5155" max="5155" width="11.85546875" style="29" customWidth="1"/>
    <col min="5156" max="5156" width="29.85546875" style="29" customWidth="1"/>
    <col min="5157" max="5157" width="25" style="29" customWidth="1"/>
    <col min="5158" max="5158" width="35.7109375" style="29" customWidth="1"/>
    <col min="5159" max="5159" width="25.5703125" style="29" customWidth="1"/>
    <col min="5160" max="5160" width="15.5703125" style="29" customWidth="1"/>
    <col min="5161" max="5161" width="26.42578125" style="29" customWidth="1"/>
    <col min="5162" max="5162" width="16.28515625" style="29" customWidth="1"/>
    <col min="5163" max="5376" width="11.42578125" style="29"/>
    <col min="5377" max="5377" width="2.7109375" style="29" customWidth="1"/>
    <col min="5378" max="5378" width="13" style="29" customWidth="1"/>
    <col min="5379" max="5379" width="8.140625" style="29" customWidth="1"/>
    <col min="5380" max="5380" width="23.85546875" style="29" customWidth="1"/>
    <col min="5381" max="5381" width="20.5703125" style="29" customWidth="1"/>
    <col min="5382" max="5382" width="24.28515625" style="29" customWidth="1"/>
    <col min="5383" max="5383" width="23" style="29" customWidth="1"/>
    <col min="5384" max="5384" width="21.7109375" style="29" customWidth="1"/>
    <col min="5385" max="5385" width="29.42578125" style="29" customWidth="1"/>
    <col min="5386" max="5386" width="16.5703125" style="29" customWidth="1"/>
    <col min="5387" max="5387" width="22.5703125" style="29" customWidth="1"/>
    <col min="5388" max="5388" width="26" style="29" customWidth="1"/>
    <col min="5389" max="5389" width="23.5703125" style="29" customWidth="1"/>
    <col min="5390" max="5390" width="29.7109375" style="29" customWidth="1"/>
    <col min="5391" max="5391" width="28.28515625" style="29" customWidth="1"/>
    <col min="5392" max="5392" width="20.28515625" style="29" customWidth="1"/>
    <col min="5393" max="5393" width="17.85546875" style="29" customWidth="1"/>
    <col min="5394" max="5394" width="15" style="29" customWidth="1"/>
    <col min="5395" max="5395" width="15.85546875" style="29" customWidth="1"/>
    <col min="5396" max="5396" width="19.5703125" style="29" customWidth="1"/>
    <col min="5397" max="5397" width="24.28515625" style="29" customWidth="1"/>
    <col min="5398" max="5398" width="19.28515625" style="29" customWidth="1"/>
    <col min="5399" max="5399" width="18" style="29" customWidth="1"/>
    <col min="5400" max="5400" width="25.42578125" style="29" customWidth="1"/>
    <col min="5401" max="5401" width="25.7109375" style="29" customWidth="1"/>
    <col min="5402" max="5404" width="11.85546875" style="29" customWidth="1"/>
    <col min="5405" max="5405" width="17.85546875" style="29" customWidth="1"/>
    <col min="5406" max="5406" width="11.85546875" style="29" customWidth="1"/>
    <col min="5407" max="5407" width="26.140625" style="29" customWidth="1"/>
    <col min="5408" max="5408" width="21.42578125" style="29" customWidth="1"/>
    <col min="5409" max="5409" width="32.140625" style="29" customWidth="1"/>
    <col min="5410" max="5410" width="22" style="29" customWidth="1"/>
    <col min="5411" max="5411" width="11.85546875" style="29" customWidth="1"/>
    <col min="5412" max="5412" width="29.85546875" style="29" customWidth="1"/>
    <col min="5413" max="5413" width="25" style="29" customWidth="1"/>
    <col min="5414" max="5414" width="35.7109375" style="29" customWidth="1"/>
    <col min="5415" max="5415" width="25.5703125" style="29" customWidth="1"/>
    <col min="5416" max="5416" width="15.5703125" style="29" customWidth="1"/>
    <col min="5417" max="5417" width="26.42578125" style="29" customWidth="1"/>
    <col min="5418" max="5418" width="16.28515625" style="29" customWidth="1"/>
    <col min="5419" max="5632" width="11.42578125" style="29"/>
    <col min="5633" max="5633" width="2.7109375" style="29" customWidth="1"/>
    <col min="5634" max="5634" width="13" style="29" customWidth="1"/>
    <col min="5635" max="5635" width="8.140625" style="29" customWidth="1"/>
    <col min="5636" max="5636" width="23.85546875" style="29" customWidth="1"/>
    <col min="5637" max="5637" width="20.5703125" style="29" customWidth="1"/>
    <col min="5638" max="5638" width="24.28515625" style="29" customWidth="1"/>
    <col min="5639" max="5639" width="23" style="29" customWidth="1"/>
    <col min="5640" max="5640" width="21.7109375" style="29" customWidth="1"/>
    <col min="5641" max="5641" width="29.42578125" style="29" customWidth="1"/>
    <col min="5642" max="5642" width="16.5703125" style="29" customWidth="1"/>
    <col min="5643" max="5643" width="22.5703125" style="29" customWidth="1"/>
    <col min="5644" max="5644" width="26" style="29" customWidth="1"/>
    <col min="5645" max="5645" width="23.5703125" style="29" customWidth="1"/>
    <col min="5646" max="5646" width="29.7109375" style="29" customWidth="1"/>
    <col min="5647" max="5647" width="28.28515625" style="29" customWidth="1"/>
    <col min="5648" max="5648" width="20.28515625" style="29" customWidth="1"/>
    <col min="5649" max="5649" width="17.85546875" style="29" customWidth="1"/>
    <col min="5650" max="5650" width="15" style="29" customWidth="1"/>
    <col min="5651" max="5651" width="15.85546875" style="29" customWidth="1"/>
    <col min="5652" max="5652" width="19.5703125" style="29" customWidth="1"/>
    <col min="5653" max="5653" width="24.28515625" style="29" customWidth="1"/>
    <col min="5654" max="5654" width="19.28515625" style="29" customWidth="1"/>
    <col min="5655" max="5655" width="18" style="29" customWidth="1"/>
    <col min="5656" max="5656" width="25.42578125" style="29" customWidth="1"/>
    <col min="5657" max="5657" width="25.7109375" style="29" customWidth="1"/>
    <col min="5658" max="5660" width="11.85546875" style="29" customWidth="1"/>
    <col min="5661" max="5661" width="17.85546875" style="29" customWidth="1"/>
    <col min="5662" max="5662" width="11.85546875" style="29" customWidth="1"/>
    <col min="5663" max="5663" width="26.140625" style="29" customWidth="1"/>
    <col min="5664" max="5664" width="21.42578125" style="29" customWidth="1"/>
    <col min="5665" max="5665" width="32.140625" style="29" customWidth="1"/>
    <col min="5666" max="5666" width="22" style="29" customWidth="1"/>
    <col min="5667" max="5667" width="11.85546875" style="29" customWidth="1"/>
    <col min="5668" max="5668" width="29.85546875" style="29" customWidth="1"/>
    <col min="5669" max="5669" width="25" style="29" customWidth="1"/>
    <col min="5670" max="5670" width="35.7109375" style="29" customWidth="1"/>
    <col min="5671" max="5671" width="25.5703125" style="29" customWidth="1"/>
    <col min="5672" max="5672" width="15.5703125" style="29" customWidth="1"/>
    <col min="5673" max="5673" width="26.42578125" style="29" customWidth="1"/>
    <col min="5674" max="5674" width="16.28515625" style="29" customWidth="1"/>
    <col min="5675" max="5888" width="11.42578125" style="29"/>
    <col min="5889" max="5889" width="2.7109375" style="29" customWidth="1"/>
    <col min="5890" max="5890" width="13" style="29" customWidth="1"/>
    <col min="5891" max="5891" width="8.140625" style="29" customWidth="1"/>
    <col min="5892" max="5892" width="23.85546875" style="29" customWidth="1"/>
    <col min="5893" max="5893" width="20.5703125" style="29" customWidth="1"/>
    <col min="5894" max="5894" width="24.28515625" style="29" customWidth="1"/>
    <col min="5895" max="5895" width="23" style="29" customWidth="1"/>
    <col min="5896" max="5896" width="21.7109375" style="29" customWidth="1"/>
    <col min="5897" max="5897" width="29.42578125" style="29" customWidth="1"/>
    <col min="5898" max="5898" width="16.5703125" style="29" customWidth="1"/>
    <col min="5899" max="5899" width="22.5703125" style="29" customWidth="1"/>
    <col min="5900" max="5900" width="26" style="29" customWidth="1"/>
    <col min="5901" max="5901" width="23.5703125" style="29" customWidth="1"/>
    <col min="5902" max="5902" width="29.7109375" style="29" customWidth="1"/>
    <col min="5903" max="5903" width="28.28515625" style="29" customWidth="1"/>
    <col min="5904" max="5904" width="20.28515625" style="29" customWidth="1"/>
    <col min="5905" max="5905" width="17.85546875" style="29" customWidth="1"/>
    <col min="5906" max="5906" width="15" style="29" customWidth="1"/>
    <col min="5907" max="5907" width="15.85546875" style="29" customWidth="1"/>
    <col min="5908" max="5908" width="19.5703125" style="29" customWidth="1"/>
    <col min="5909" max="5909" width="24.28515625" style="29" customWidth="1"/>
    <col min="5910" max="5910" width="19.28515625" style="29" customWidth="1"/>
    <col min="5911" max="5911" width="18" style="29" customWidth="1"/>
    <col min="5912" max="5912" width="25.42578125" style="29" customWidth="1"/>
    <col min="5913" max="5913" width="25.7109375" style="29" customWidth="1"/>
    <col min="5914" max="5916" width="11.85546875" style="29" customWidth="1"/>
    <col min="5917" max="5917" width="17.85546875" style="29" customWidth="1"/>
    <col min="5918" max="5918" width="11.85546875" style="29" customWidth="1"/>
    <col min="5919" max="5919" width="26.140625" style="29" customWidth="1"/>
    <col min="5920" max="5920" width="21.42578125" style="29" customWidth="1"/>
    <col min="5921" max="5921" width="32.140625" style="29" customWidth="1"/>
    <col min="5922" max="5922" width="22" style="29" customWidth="1"/>
    <col min="5923" max="5923" width="11.85546875" style="29" customWidth="1"/>
    <col min="5924" max="5924" width="29.85546875" style="29" customWidth="1"/>
    <col min="5925" max="5925" width="25" style="29" customWidth="1"/>
    <col min="5926" max="5926" width="35.7109375" style="29" customWidth="1"/>
    <col min="5927" max="5927" width="25.5703125" style="29" customWidth="1"/>
    <col min="5928" max="5928" width="15.5703125" style="29" customWidth="1"/>
    <col min="5929" max="5929" width="26.42578125" style="29" customWidth="1"/>
    <col min="5930" max="5930" width="16.28515625" style="29" customWidth="1"/>
    <col min="5931" max="6144" width="11.42578125" style="29"/>
    <col min="6145" max="6145" width="2.7109375" style="29" customWidth="1"/>
    <col min="6146" max="6146" width="13" style="29" customWidth="1"/>
    <col min="6147" max="6147" width="8.140625" style="29" customWidth="1"/>
    <col min="6148" max="6148" width="23.85546875" style="29" customWidth="1"/>
    <col min="6149" max="6149" width="20.5703125" style="29" customWidth="1"/>
    <col min="6150" max="6150" width="24.28515625" style="29" customWidth="1"/>
    <col min="6151" max="6151" width="23" style="29" customWidth="1"/>
    <col min="6152" max="6152" width="21.7109375" style="29" customWidth="1"/>
    <col min="6153" max="6153" width="29.42578125" style="29" customWidth="1"/>
    <col min="6154" max="6154" width="16.5703125" style="29" customWidth="1"/>
    <col min="6155" max="6155" width="22.5703125" style="29" customWidth="1"/>
    <col min="6156" max="6156" width="26" style="29" customWidth="1"/>
    <col min="6157" max="6157" width="23.5703125" style="29" customWidth="1"/>
    <col min="6158" max="6158" width="29.7109375" style="29" customWidth="1"/>
    <col min="6159" max="6159" width="28.28515625" style="29" customWidth="1"/>
    <col min="6160" max="6160" width="20.28515625" style="29" customWidth="1"/>
    <col min="6161" max="6161" width="17.85546875" style="29" customWidth="1"/>
    <col min="6162" max="6162" width="15" style="29" customWidth="1"/>
    <col min="6163" max="6163" width="15.85546875" style="29" customWidth="1"/>
    <col min="6164" max="6164" width="19.5703125" style="29" customWidth="1"/>
    <col min="6165" max="6165" width="24.28515625" style="29" customWidth="1"/>
    <col min="6166" max="6166" width="19.28515625" style="29" customWidth="1"/>
    <col min="6167" max="6167" width="18" style="29" customWidth="1"/>
    <col min="6168" max="6168" width="25.42578125" style="29" customWidth="1"/>
    <col min="6169" max="6169" width="25.7109375" style="29" customWidth="1"/>
    <col min="6170" max="6172" width="11.85546875" style="29" customWidth="1"/>
    <col min="6173" max="6173" width="17.85546875" style="29" customWidth="1"/>
    <col min="6174" max="6174" width="11.85546875" style="29" customWidth="1"/>
    <col min="6175" max="6175" width="26.140625" style="29" customWidth="1"/>
    <col min="6176" max="6176" width="21.42578125" style="29" customWidth="1"/>
    <col min="6177" max="6177" width="32.140625" style="29" customWidth="1"/>
    <col min="6178" max="6178" width="22" style="29" customWidth="1"/>
    <col min="6179" max="6179" width="11.85546875" style="29" customWidth="1"/>
    <col min="6180" max="6180" width="29.85546875" style="29" customWidth="1"/>
    <col min="6181" max="6181" width="25" style="29" customWidth="1"/>
    <col min="6182" max="6182" width="35.7109375" style="29" customWidth="1"/>
    <col min="6183" max="6183" width="25.5703125" style="29" customWidth="1"/>
    <col min="6184" max="6184" width="15.5703125" style="29" customWidth="1"/>
    <col min="6185" max="6185" width="26.42578125" style="29" customWidth="1"/>
    <col min="6186" max="6186" width="16.28515625" style="29" customWidth="1"/>
    <col min="6187" max="6400" width="11.42578125" style="29"/>
    <col min="6401" max="6401" width="2.7109375" style="29" customWidth="1"/>
    <col min="6402" max="6402" width="13" style="29" customWidth="1"/>
    <col min="6403" max="6403" width="8.140625" style="29" customWidth="1"/>
    <col min="6404" max="6404" width="23.85546875" style="29" customWidth="1"/>
    <col min="6405" max="6405" width="20.5703125" style="29" customWidth="1"/>
    <col min="6406" max="6406" width="24.28515625" style="29" customWidth="1"/>
    <col min="6407" max="6407" width="23" style="29" customWidth="1"/>
    <col min="6408" max="6408" width="21.7109375" style="29" customWidth="1"/>
    <col min="6409" max="6409" width="29.42578125" style="29" customWidth="1"/>
    <col min="6410" max="6410" width="16.5703125" style="29" customWidth="1"/>
    <col min="6411" max="6411" width="22.5703125" style="29" customWidth="1"/>
    <col min="6412" max="6412" width="26" style="29" customWidth="1"/>
    <col min="6413" max="6413" width="23.5703125" style="29" customWidth="1"/>
    <col min="6414" max="6414" width="29.7109375" style="29" customWidth="1"/>
    <col min="6415" max="6415" width="28.28515625" style="29" customWidth="1"/>
    <col min="6416" max="6416" width="20.28515625" style="29" customWidth="1"/>
    <col min="6417" max="6417" width="17.85546875" style="29" customWidth="1"/>
    <col min="6418" max="6418" width="15" style="29" customWidth="1"/>
    <col min="6419" max="6419" width="15.85546875" style="29" customWidth="1"/>
    <col min="6420" max="6420" width="19.5703125" style="29" customWidth="1"/>
    <col min="6421" max="6421" width="24.28515625" style="29" customWidth="1"/>
    <col min="6422" max="6422" width="19.28515625" style="29" customWidth="1"/>
    <col min="6423" max="6423" width="18" style="29" customWidth="1"/>
    <col min="6424" max="6424" width="25.42578125" style="29" customWidth="1"/>
    <col min="6425" max="6425" width="25.7109375" style="29" customWidth="1"/>
    <col min="6426" max="6428" width="11.85546875" style="29" customWidth="1"/>
    <col min="6429" max="6429" width="17.85546875" style="29" customWidth="1"/>
    <col min="6430" max="6430" width="11.85546875" style="29" customWidth="1"/>
    <col min="6431" max="6431" width="26.140625" style="29" customWidth="1"/>
    <col min="6432" max="6432" width="21.42578125" style="29" customWidth="1"/>
    <col min="6433" max="6433" width="32.140625" style="29" customWidth="1"/>
    <col min="6434" max="6434" width="22" style="29" customWidth="1"/>
    <col min="6435" max="6435" width="11.85546875" style="29" customWidth="1"/>
    <col min="6436" max="6436" width="29.85546875" style="29" customWidth="1"/>
    <col min="6437" max="6437" width="25" style="29" customWidth="1"/>
    <col min="6438" max="6438" width="35.7109375" style="29" customWidth="1"/>
    <col min="6439" max="6439" width="25.5703125" style="29" customWidth="1"/>
    <col min="6440" max="6440" width="15.5703125" style="29" customWidth="1"/>
    <col min="6441" max="6441" width="26.42578125" style="29" customWidth="1"/>
    <col min="6442" max="6442" width="16.28515625" style="29" customWidth="1"/>
    <col min="6443" max="6656" width="11.42578125" style="29"/>
    <col min="6657" max="6657" width="2.7109375" style="29" customWidth="1"/>
    <col min="6658" max="6658" width="13" style="29" customWidth="1"/>
    <col min="6659" max="6659" width="8.140625" style="29" customWidth="1"/>
    <col min="6660" max="6660" width="23.85546875" style="29" customWidth="1"/>
    <col min="6661" max="6661" width="20.5703125" style="29" customWidth="1"/>
    <col min="6662" max="6662" width="24.28515625" style="29" customWidth="1"/>
    <col min="6663" max="6663" width="23" style="29" customWidth="1"/>
    <col min="6664" max="6664" width="21.7109375" style="29" customWidth="1"/>
    <col min="6665" max="6665" width="29.42578125" style="29" customWidth="1"/>
    <col min="6666" max="6666" width="16.5703125" style="29" customWidth="1"/>
    <col min="6667" max="6667" width="22.5703125" style="29" customWidth="1"/>
    <col min="6668" max="6668" width="26" style="29" customWidth="1"/>
    <col min="6669" max="6669" width="23.5703125" style="29" customWidth="1"/>
    <col min="6670" max="6670" width="29.7109375" style="29" customWidth="1"/>
    <col min="6671" max="6671" width="28.28515625" style="29" customWidth="1"/>
    <col min="6672" max="6672" width="20.28515625" style="29" customWidth="1"/>
    <col min="6673" max="6673" width="17.85546875" style="29" customWidth="1"/>
    <col min="6674" max="6674" width="15" style="29" customWidth="1"/>
    <col min="6675" max="6675" width="15.85546875" style="29" customWidth="1"/>
    <col min="6676" max="6676" width="19.5703125" style="29" customWidth="1"/>
    <col min="6677" max="6677" width="24.28515625" style="29" customWidth="1"/>
    <col min="6678" max="6678" width="19.28515625" style="29" customWidth="1"/>
    <col min="6679" max="6679" width="18" style="29" customWidth="1"/>
    <col min="6680" max="6680" width="25.42578125" style="29" customWidth="1"/>
    <col min="6681" max="6681" width="25.7109375" style="29" customWidth="1"/>
    <col min="6682" max="6684" width="11.85546875" style="29" customWidth="1"/>
    <col min="6685" max="6685" width="17.85546875" style="29" customWidth="1"/>
    <col min="6686" max="6686" width="11.85546875" style="29" customWidth="1"/>
    <col min="6687" max="6687" width="26.140625" style="29" customWidth="1"/>
    <col min="6688" max="6688" width="21.42578125" style="29" customWidth="1"/>
    <col min="6689" max="6689" width="32.140625" style="29" customWidth="1"/>
    <col min="6690" max="6690" width="22" style="29" customWidth="1"/>
    <col min="6691" max="6691" width="11.85546875" style="29" customWidth="1"/>
    <col min="6692" max="6692" width="29.85546875" style="29" customWidth="1"/>
    <col min="6693" max="6693" width="25" style="29" customWidth="1"/>
    <col min="6694" max="6694" width="35.7109375" style="29" customWidth="1"/>
    <col min="6695" max="6695" width="25.5703125" style="29" customWidth="1"/>
    <col min="6696" max="6696" width="15.5703125" style="29" customWidth="1"/>
    <col min="6697" max="6697" width="26.42578125" style="29" customWidth="1"/>
    <col min="6698" max="6698" width="16.28515625" style="29" customWidth="1"/>
    <col min="6699" max="6912" width="11.42578125" style="29"/>
    <col min="6913" max="6913" width="2.7109375" style="29" customWidth="1"/>
    <col min="6914" max="6914" width="13" style="29" customWidth="1"/>
    <col min="6915" max="6915" width="8.140625" style="29" customWidth="1"/>
    <col min="6916" max="6916" width="23.85546875" style="29" customWidth="1"/>
    <col min="6917" max="6917" width="20.5703125" style="29" customWidth="1"/>
    <col min="6918" max="6918" width="24.28515625" style="29" customWidth="1"/>
    <col min="6919" max="6919" width="23" style="29" customWidth="1"/>
    <col min="6920" max="6920" width="21.7109375" style="29" customWidth="1"/>
    <col min="6921" max="6921" width="29.42578125" style="29" customWidth="1"/>
    <col min="6922" max="6922" width="16.5703125" style="29" customWidth="1"/>
    <col min="6923" max="6923" width="22.5703125" style="29" customWidth="1"/>
    <col min="6924" max="6924" width="26" style="29" customWidth="1"/>
    <col min="6925" max="6925" width="23.5703125" style="29" customWidth="1"/>
    <col min="6926" max="6926" width="29.7109375" style="29" customWidth="1"/>
    <col min="6927" max="6927" width="28.28515625" style="29" customWidth="1"/>
    <col min="6928" max="6928" width="20.28515625" style="29" customWidth="1"/>
    <col min="6929" max="6929" width="17.85546875" style="29" customWidth="1"/>
    <col min="6930" max="6930" width="15" style="29" customWidth="1"/>
    <col min="6931" max="6931" width="15.85546875" style="29" customWidth="1"/>
    <col min="6932" max="6932" width="19.5703125" style="29" customWidth="1"/>
    <col min="6933" max="6933" width="24.28515625" style="29" customWidth="1"/>
    <col min="6934" max="6934" width="19.28515625" style="29" customWidth="1"/>
    <col min="6935" max="6935" width="18" style="29" customWidth="1"/>
    <col min="6936" max="6936" width="25.42578125" style="29" customWidth="1"/>
    <col min="6937" max="6937" width="25.7109375" style="29" customWidth="1"/>
    <col min="6938" max="6940" width="11.85546875" style="29" customWidth="1"/>
    <col min="6941" max="6941" width="17.85546875" style="29" customWidth="1"/>
    <col min="6942" max="6942" width="11.85546875" style="29" customWidth="1"/>
    <col min="6943" max="6943" width="26.140625" style="29" customWidth="1"/>
    <col min="6944" max="6944" width="21.42578125" style="29" customWidth="1"/>
    <col min="6945" max="6945" width="32.140625" style="29" customWidth="1"/>
    <col min="6946" max="6946" width="22" style="29" customWidth="1"/>
    <col min="6947" max="6947" width="11.85546875" style="29" customWidth="1"/>
    <col min="6948" max="6948" width="29.85546875" style="29" customWidth="1"/>
    <col min="6949" max="6949" width="25" style="29" customWidth="1"/>
    <col min="6950" max="6950" width="35.7109375" style="29" customWidth="1"/>
    <col min="6951" max="6951" width="25.5703125" style="29" customWidth="1"/>
    <col min="6952" max="6952" width="15.5703125" style="29" customWidth="1"/>
    <col min="6953" max="6953" width="26.42578125" style="29" customWidth="1"/>
    <col min="6954" max="6954" width="16.28515625" style="29" customWidth="1"/>
    <col min="6955" max="7168" width="11.42578125" style="29"/>
    <col min="7169" max="7169" width="2.7109375" style="29" customWidth="1"/>
    <col min="7170" max="7170" width="13" style="29" customWidth="1"/>
    <col min="7171" max="7171" width="8.140625" style="29" customWidth="1"/>
    <col min="7172" max="7172" width="23.85546875" style="29" customWidth="1"/>
    <col min="7173" max="7173" width="20.5703125" style="29" customWidth="1"/>
    <col min="7174" max="7174" width="24.28515625" style="29" customWidth="1"/>
    <col min="7175" max="7175" width="23" style="29" customWidth="1"/>
    <col min="7176" max="7176" width="21.7109375" style="29" customWidth="1"/>
    <col min="7177" max="7177" width="29.42578125" style="29" customWidth="1"/>
    <col min="7178" max="7178" width="16.5703125" style="29" customWidth="1"/>
    <col min="7179" max="7179" width="22.5703125" style="29" customWidth="1"/>
    <col min="7180" max="7180" width="26" style="29" customWidth="1"/>
    <col min="7181" max="7181" width="23.5703125" style="29" customWidth="1"/>
    <col min="7182" max="7182" width="29.7109375" style="29" customWidth="1"/>
    <col min="7183" max="7183" width="28.28515625" style="29" customWidth="1"/>
    <col min="7184" max="7184" width="20.28515625" style="29" customWidth="1"/>
    <col min="7185" max="7185" width="17.85546875" style="29" customWidth="1"/>
    <col min="7186" max="7186" width="15" style="29" customWidth="1"/>
    <col min="7187" max="7187" width="15.85546875" style="29" customWidth="1"/>
    <col min="7188" max="7188" width="19.5703125" style="29" customWidth="1"/>
    <col min="7189" max="7189" width="24.28515625" style="29" customWidth="1"/>
    <col min="7190" max="7190" width="19.28515625" style="29" customWidth="1"/>
    <col min="7191" max="7191" width="18" style="29" customWidth="1"/>
    <col min="7192" max="7192" width="25.42578125" style="29" customWidth="1"/>
    <col min="7193" max="7193" width="25.7109375" style="29" customWidth="1"/>
    <col min="7194" max="7196" width="11.85546875" style="29" customWidth="1"/>
    <col min="7197" max="7197" width="17.85546875" style="29" customWidth="1"/>
    <col min="7198" max="7198" width="11.85546875" style="29" customWidth="1"/>
    <col min="7199" max="7199" width="26.140625" style="29" customWidth="1"/>
    <col min="7200" max="7200" width="21.42578125" style="29" customWidth="1"/>
    <col min="7201" max="7201" width="32.140625" style="29" customWidth="1"/>
    <col min="7202" max="7202" width="22" style="29" customWidth="1"/>
    <col min="7203" max="7203" width="11.85546875" style="29" customWidth="1"/>
    <col min="7204" max="7204" width="29.85546875" style="29" customWidth="1"/>
    <col min="7205" max="7205" width="25" style="29" customWidth="1"/>
    <col min="7206" max="7206" width="35.7109375" style="29" customWidth="1"/>
    <col min="7207" max="7207" width="25.5703125" style="29" customWidth="1"/>
    <col min="7208" max="7208" width="15.5703125" style="29" customWidth="1"/>
    <col min="7209" max="7209" width="26.42578125" style="29" customWidth="1"/>
    <col min="7210" max="7210" width="16.28515625" style="29" customWidth="1"/>
    <col min="7211" max="7424" width="11.42578125" style="29"/>
    <col min="7425" max="7425" width="2.7109375" style="29" customWidth="1"/>
    <col min="7426" max="7426" width="13" style="29" customWidth="1"/>
    <col min="7427" max="7427" width="8.140625" style="29" customWidth="1"/>
    <col min="7428" max="7428" width="23.85546875" style="29" customWidth="1"/>
    <col min="7429" max="7429" width="20.5703125" style="29" customWidth="1"/>
    <col min="7430" max="7430" width="24.28515625" style="29" customWidth="1"/>
    <col min="7431" max="7431" width="23" style="29" customWidth="1"/>
    <col min="7432" max="7432" width="21.7109375" style="29" customWidth="1"/>
    <col min="7433" max="7433" width="29.42578125" style="29" customWidth="1"/>
    <col min="7434" max="7434" width="16.5703125" style="29" customWidth="1"/>
    <col min="7435" max="7435" width="22.5703125" style="29" customWidth="1"/>
    <col min="7436" max="7436" width="26" style="29" customWidth="1"/>
    <col min="7437" max="7437" width="23.5703125" style="29" customWidth="1"/>
    <col min="7438" max="7438" width="29.7109375" style="29" customWidth="1"/>
    <col min="7439" max="7439" width="28.28515625" style="29" customWidth="1"/>
    <col min="7440" max="7440" width="20.28515625" style="29" customWidth="1"/>
    <col min="7441" max="7441" width="17.85546875" style="29" customWidth="1"/>
    <col min="7442" max="7442" width="15" style="29" customWidth="1"/>
    <col min="7443" max="7443" width="15.85546875" style="29" customWidth="1"/>
    <col min="7444" max="7444" width="19.5703125" style="29" customWidth="1"/>
    <col min="7445" max="7445" width="24.28515625" style="29" customWidth="1"/>
    <col min="7446" max="7446" width="19.28515625" style="29" customWidth="1"/>
    <col min="7447" max="7447" width="18" style="29" customWidth="1"/>
    <col min="7448" max="7448" width="25.42578125" style="29" customWidth="1"/>
    <col min="7449" max="7449" width="25.7109375" style="29" customWidth="1"/>
    <col min="7450" max="7452" width="11.85546875" style="29" customWidth="1"/>
    <col min="7453" max="7453" width="17.85546875" style="29" customWidth="1"/>
    <col min="7454" max="7454" width="11.85546875" style="29" customWidth="1"/>
    <col min="7455" max="7455" width="26.140625" style="29" customWidth="1"/>
    <col min="7456" max="7456" width="21.42578125" style="29" customWidth="1"/>
    <col min="7457" max="7457" width="32.140625" style="29" customWidth="1"/>
    <col min="7458" max="7458" width="22" style="29" customWidth="1"/>
    <col min="7459" max="7459" width="11.85546875" style="29" customWidth="1"/>
    <col min="7460" max="7460" width="29.85546875" style="29" customWidth="1"/>
    <col min="7461" max="7461" width="25" style="29" customWidth="1"/>
    <col min="7462" max="7462" width="35.7109375" style="29" customWidth="1"/>
    <col min="7463" max="7463" width="25.5703125" style="29" customWidth="1"/>
    <col min="7464" max="7464" width="15.5703125" style="29" customWidth="1"/>
    <col min="7465" max="7465" width="26.42578125" style="29" customWidth="1"/>
    <col min="7466" max="7466" width="16.28515625" style="29" customWidth="1"/>
    <col min="7467" max="7680" width="11.42578125" style="29"/>
    <col min="7681" max="7681" width="2.7109375" style="29" customWidth="1"/>
    <col min="7682" max="7682" width="13" style="29" customWidth="1"/>
    <col min="7683" max="7683" width="8.140625" style="29" customWidth="1"/>
    <col min="7684" max="7684" width="23.85546875" style="29" customWidth="1"/>
    <col min="7685" max="7685" width="20.5703125" style="29" customWidth="1"/>
    <col min="7686" max="7686" width="24.28515625" style="29" customWidth="1"/>
    <col min="7687" max="7687" width="23" style="29" customWidth="1"/>
    <col min="7688" max="7688" width="21.7109375" style="29" customWidth="1"/>
    <col min="7689" max="7689" width="29.42578125" style="29" customWidth="1"/>
    <col min="7690" max="7690" width="16.5703125" style="29" customWidth="1"/>
    <col min="7691" max="7691" width="22.5703125" style="29" customWidth="1"/>
    <col min="7692" max="7692" width="26" style="29" customWidth="1"/>
    <col min="7693" max="7693" width="23.5703125" style="29" customWidth="1"/>
    <col min="7694" max="7694" width="29.7109375" style="29" customWidth="1"/>
    <col min="7695" max="7695" width="28.28515625" style="29" customWidth="1"/>
    <col min="7696" max="7696" width="20.28515625" style="29" customWidth="1"/>
    <col min="7697" max="7697" width="17.85546875" style="29" customWidth="1"/>
    <col min="7698" max="7698" width="15" style="29" customWidth="1"/>
    <col min="7699" max="7699" width="15.85546875" style="29" customWidth="1"/>
    <col min="7700" max="7700" width="19.5703125" style="29" customWidth="1"/>
    <col min="7701" max="7701" width="24.28515625" style="29" customWidth="1"/>
    <col min="7702" max="7702" width="19.28515625" style="29" customWidth="1"/>
    <col min="7703" max="7703" width="18" style="29" customWidth="1"/>
    <col min="7704" max="7704" width="25.42578125" style="29" customWidth="1"/>
    <col min="7705" max="7705" width="25.7109375" style="29" customWidth="1"/>
    <col min="7706" max="7708" width="11.85546875" style="29" customWidth="1"/>
    <col min="7709" max="7709" width="17.85546875" style="29" customWidth="1"/>
    <col min="7710" max="7710" width="11.85546875" style="29" customWidth="1"/>
    <col min="7711" max="7711" width="26.140625" style="29" customWidth="1"/>
    <col min="7712" max="7712" width="21.42578125" style="29" customWidth="1"/>
    <col min="7713" max="7713" width="32.140625" style="29" customWidth="1"/>
    <col min="7714" max="7714" width="22" style="29" customWidth="1"/>
    <col min="7715" max="7715" width="11.85546875" style="29" customWidth="1"/>
    <col min="7716" max="7716" width="29.85546875" style="29" customWidth="1"/>
    <col min="7717" max="7717" width="25" style="29" customWidth="1"/>
    <col min="7718" max="7718" width="35.7109375" style="29" customWidth="1"/>
    <col min="7719" max="7719" width="25.5703125" style="29" customWidth="1"/>
    <col min="7720" max="7720" width="15.5703125" style="29" customWidth="1"/>
    <col min="7721" max="7721" width="26.42578125" style="29" customWidth="1"/>
    <col min="7722" max="7722" width="16.28515625" style="29" customWidth="1"/>
    <col min="7723" max="7936" width="11.42578125" style="29"/>
    <col min="7937" max="7937" width="2.7109375" style="29" customWidth="1"/>
    <col min="7938" max="7938" width="13" style="29" customWidth="1"/>
    <col min="7939" max="7939" width="8.140625" style="29" customWidth="1"/>
    <col min="7940" max="7940" width="23.85546875" style="29" customWidth="1"/>
    <col min="7941" max="7941" width="20.5703125" style="29" customWidth="1"/>
    <col min="7942" max="7942" width="24.28515625" style="29" customWidth="1"/>
    <col min="7943" max="7943" width="23" style="29" customWidth="1"/>
    <col min="7944" max="7944" width="21.7109375" style="29" customWidth="1"/>
    <col min="7945" max="7945" width="29.42578125" style="29" customWidth="1"/>
    <col min="7946" max="7946" width="16.5703125" style="29" customWidth="1"/>
    <col min="7947" max="7947" width="22.5703125" style="29" customWidth="1"/>
    <col min="7948" max="7948" width="26" style="29" customWidth="1"/>
    <col min="7949" max="7949" width="23.5703125" style="29" customWidth="1"/>
    <col min="7950" max="7950" width="29.7109375" style="29" customWidth="1"/>
    <col min="7951" max="7951" width="28.28515625" style="29" customWidth="1"/>
    <col min="7952" max="7952" width="20.28515625" style="29" customWidth="1"/>
    <col min="7953" max="7953" width="17.85546875" style="29" customWidth="1"/>
    <col min="7954" max="7954" width="15" style="29" customWidth="1"/>
    <col min="7955" max="7955" width="15.85546875" style="29" customWidth="1"/>
    <col min="7956" max="7956" width="19.5703125" style="29" customWidth="1"/>
    <col min="7957" max="7957" width="24.28515625" style="29" customWidth="1"/>
    <col min="7958" max="7958" width="19.28515625" style="29" customWidth="1"/>
    <col min="7959" max="7959" width="18" style="29" customWidth="1"/>
    <col min="7960" max="7960" width="25.42578125" style="29" customWidth="1"/>
    <col min="7961" max="7961" width="25.7109375" style="29" customWidth="1"/>
    <col min="7962" max="7964" width="11.85546875" style="29" customWidth="1"/>
    <col min="7965" max="7965" width="17.85546875" style="29" customWidth="1"/>
    <col min="7966" max="7966" width="11.85546875" style="29" customWidth="1"/>
    <col min="7967" max="7967" width="26.140625" style="29" customWidth="1"/>
    <col min="7968" max="7968" width="21.42578125" style="29" customWidth="1"/>
    <col min="7969" max="7969" width="32.140625" style="29" customWidth="1"/>
    <col min="7970" max="7970" width="22" style="29" customWidth="1"/>
    <col min="7971" max="7971" width="11.85546875" style="29" customWidth="1"/>
    <col min="7972" max="7972" width="29.85546875" style="29" customWidth="1"/>
    <col min="7973" max="7973" width="25" style="29" customWidth="1"/>
    <col min="7974" max="7974" width="35.7109375" style="29" customWidth="1"/>
    <col min="7975" max="7975" width="25.5703125" style="29" customWidth="1"/>
    <col min="7976" max="7976" width="15.5703125" style="29" customWidth="1"/>
    <col min="7977" max="7977" width="26.42578125" style="29" customWidth="1"/>
    <col min="7978" max="7978" width="16.28515625" style="29" customWidth="1"/>
    <col min="7979" max="8192" width="11.42578125" style="29"/>
    <col min="8193" max="8193" width="2.7109375" style="29" customWidth="1"/>
    <col min="8194" max="8194" width="13" style="29" customWidth="1"/>
    <col min="8195" max="8195" width="8.140625" style="29" customWidth="1"/>
    <col min="8196" max="8196" width="23.85546875" style="29" customWidth="1"/>
    <col min="8197" max="8197" width="20.5703125" style="29" customWidth="1"/>
    <col min="8198" max="8198" width="24.28515625" style="29" customWidth="1"/>
    <col min="8199" max="8199" width="23" style="29" customWidth="1"/>
    <col min="8200" max="8200" width="21.7109375" style="29" customWidth="1"/>
    <col min="8201" max="8201" width="29.42578125" style="29" customWidth="1"/>
    <col min="8202" max="8202" width="16.5703125" style="29" customWidth="1"/>
    <col min="8203" max="8203" width="22.5703125" style="29" customWidth="1"/>
    <col min="8204" max="8204" width="26" style="29" customWidth="1"/>
    <col min="8205" max="8205" width="23.5703125" style="29" customWidth="1"/>
    <col min="8206" max="8206" width="29.7109375" style="29" customWidth="1"/>
    <col min="8207" max="8207" width="28.28515625" style="29" customWidth="1"/>
    <col min="8208" max="8208" width="20.28515625" style="29" customWidth="1"/>
    <col min="8209" max="8209" width="17.85546875" style="29" customWidth="1"/>
    <col min="8210" max="8210" width="15" style="29" customWidth="1"/>
    <col min="8211" max="8211" width="15.85546875" style="29" customWidth="1"/>
    <col min="8212" max="8212" width="19.5703125" style="29" customWidth="1"/>
    <col min="8213" max="8213" width="24.28515625" style="29" customWidth="1"/>
    <col min="8214" max="8214" width="19.28515625" style="29" customWidth="1"/>
    <col min="8215" max="8215" width="18" style="29" customWidth="1"/>
    <col min="8216" max="8216" width="25.42578125" style="29" customWidth="1"/>
    <col min="8217" max="8217" width="25.7109375" style="29" customWidth="1"/>
    <col min="8218" max="8220" width="11.85546875" style="29" customWidth="1"/>
    <col min="8221" max="8221" width="17.85546875" style="29" customWidth="1"/>
    <col min="8222" max="8222" width="11.85546875" style="29" customWidth="1"/>
    <col min="8223" max="8223" width="26.140625" style="29" customWidth="1"/>
    <col min="8224" max="8224" width="21.42578125" style="29" customWidth="1"/>
    <col min="8225" max="8225" width="32.140625" style="29" customWidth="1"/>
    <col min="8226" max="8226" width="22" style="29" customWidth="1"/>
    <col min="8227" max="8227" width="11.85546875" style="29" customWidth="1"/>
    <col min="8228" max="8228" width="29.85546875" style="29" customWidth="1"/>
    <col min="8229" max="8229" width="25" style="29" customWidth="1"/>
    <col min="8230" max="8230" width="35.7109375" style="29" customWidth="1"/>
    <col min="8231" max="8231" width="25.5703125" style="29" customWidth="1"/>
    <col min="8232" max="8232" width="15.5703125" style="29" customWidth="1"/>
    <col min="8233" max="8233" width="26.42578125" style="29" customWidth="1"/>
    <col min="8234" max="8234" width="16.28515625" style="29" customWidth="1"/>
    <col min="8235" max="8448" width="11.42578125" style="29"/>
    <col min="8449" max="8449" width="2.7109375" style="29" customWidth="1"/>
    <col min="8450" max="8450" width="13" style="29" customWidth="1"/>
    <col min="8451" max="8451" width="8.140625" style="29" customWidth="1"/>
    <col min="8452" max="8452" width="23.85546875" style="29" customWidth="1"/>
    <col min="8453" max="8453" width="20.5703125" style="29" customWidth="1"/>
    <col min="8454" max="8454" width="24.28515625" style="29" customWidth="1"/>
    <col min="8455" max="8455" width="23" style="29" customWidth="1"/>
    <col min="8456" max="8456" width="21.7109375" style="29" customWidth="1"/>
    <col min="8457" max="8457" width="29.42578125" style="29" customWidth="1"/>
    <col min="8458" max="8458" width="16.5703125" style="29" customWidth="1"/>
    <col min="8459" max="8459" width="22.5703125" style="29" customWidth="1"/>
    <col min="8460" max="8460" width="26" style="29" customWidth="1"/>
    <col min="8461" max="8461" width="23.5703125" style="29" customWidth="1"/>
    <col min="8462" max="8462" width="29.7109375" style="29" customWidth="1"/>
    <col min="8463" max="8463" width="28.28515625" style="29" customWidth="1"/>
    <col min="8464" max="8464" width="20.28515625" style="29" customWidth="1"/>
    <col min="8465" max="8465" width="17.85546875" style="29" customWidth="1"/>
    <col min="8466" max="8466" width="15" style="29" customWidth="1"/>
    <col min="8467" max="8467" width="15.85546875" style="29" customWidth="1"/>
    <col min="8468" max="8468" width="19.5703125" style="29" customWidth="1"/>
    <col min="8469" max="8469" width="24.28515625" style="29" customWidth="1"/>
    <col min="8470" max="8470" width="19.28515625" style="29" customWidth="1"/>
    <col min="8471" max="8471" width="18" style="29" customWidth="1"/>
    <col min="8472" max="8472" width="25.42578125" style="29" customWidth="1"/>
    <col min="8473" max="8473" width="25.7109375" style="29" customWidth="1"/>
    <col min="8474" max="8476" width="11.85546875" style="29" customWidth="1"/>
    <col min="8477" max="8477" width="17.85546875" style="29" customWidth="1"/>
    <col min="8478" max="8478" width="11.85546875" style="29" customWidth="1"/>
    <col min="8479" max="8479" width="26.140625" style="29" customWidth="1"/>
    <col min="8480" max="8480" width="21.42578125" style="29" customWidth="1"/>
    <col min="8481" max="8481" width="32.140625" style="29" customWidth="1"/>
    <col min="8482" max="8482" width="22" style="29" customWidth="1"/>
    <col min="8483" max="8483" width="11.85546875" style="29" customWidth="1"/>
    <col min="8484" max="8484" width="29.85546875" style="29" customWidth="1"/>
    <col min="8485" max="8485" width="25" style="29" customWidth="1"/>
    <col min="8486" max="8486" width="35.7109375" style="29" customWidth="1"/>
    <col min="8487" max="8487" width="25.5703125" style="29" customWidth="1"/>
    <col min="8488" max="8488" width="15.5703125" style="29" customWidth="1"/>
    <col min="8489" max="8489" width="26.42578125" style="29" customWidth="1"/>
    <col min="8490" max="8490" width="16.28515625" style="29" customWidth="1"/>
    <col min="8491" max="8704" width="11.42578125" style="29"/>
    <col min="8705" max="8705" width="2.7109375" style="29" customWidth="1"/>
    <col min="8706" max="8706" width="13" style="29" customWidth="1"/>
    <col min="8707" max="8707" width="8.140625" style="29" customWidth="1"/>
    <col min="8708" max="8708" width="23.85546875" style="29" customWidth="1"/>
    <col min="8709" max="8709" width="20.5703125" style="29" customWidth="1"/>
    <col min="8710" max="8710" width="24.28515625" style="29" customWidth="1"/>
    <col min="8711" max="8711" width="23" style="29" customWidth="1"/>
    <col min="8712" max="8712" width="21.7109375" style="29" customWidth="1"/>
    <col min="8713" max="8713" width="29.42578125" style="29" customWidth="1"/>
    <col min="8714" max="8714" width="16.5703125" style="29" customWidth="1"/>
    <col min="8715" max="8715" width="22.5703125" style="29" customWidth="1"/>
    <col min="8716" max="8716" width="26" style="29" customWidth="1"/>
    <col min="8717" max="8717" width="23.5703125" style="29" customWidth="1"/>
    <col min="8718" max="8718" width="29.7109375" style="29" customWidth="1"/>
    <col min="8719" max="8719" width="28.28515625" style="29" customWidth="1"/>
    <col min="8720" max="8720" width="20.28515625" style="29" customWidth="1"/>
    <col min="8721" max="8721" width="17.85546875" style="29" customWidth="1"/>
    <col min="8722" max="8722" width="15" style="29" customWidth="1"/>
    <col min="8723" max="8723" width="15.85546875" style="29" customWidth="1"/>
    <col min="8724" max="8724" width="19.5703125" style="29" customWidth="1"/>
    <col min="8725" max="8725" width="24.28515625" style="29" customWidth="1"/>
    <col min="8726" max="8726" width="19.28515625" style="29" customWidth="1"/>
    <col min="8727" max="8727" width="18" style="29" customWidth="1"/>
    <col min="8728" max="8728" width="25.42578125" style="29" customWidth="1"/>
    <col min="8729" max="8729" width="25.7109375" style="29" customWidth="1"/>
    <col min="8730" max="8732" width="11.85546875" style="29" customWidth="1"/>
    <col min="8733" max="8733" width="17.85546875" style="29" customWidth="1"/>
    <col min="8734" max="8734" width="11.85546875" style="29" customWidth="1"/>
    <col min="8735" max="8735" width="26.140625" style="29" customWidth="1"/>
    <col min="8736" max="8736" width="21.42578125" style="29" customWidth="1"/>
    <col min="8737" max="8737" width="32.140625" style="29" customWidth="1"/>
    <col min="8738" max="8738" width="22" style="29" customWidth="1"/>
    <col min="8739" max="8739" width="11.85546875" style="29" customWidth="1"/>
    <col min="8740" max="8740" width="29.85546875" style="29" customWidth="1"/>
    <col min="8741" max="8741" width="25" style="29" customWidth="1"/>
    <col min="8742" max="8742" width="35.7109375" style="29" customWidth="1"/>
    <col min="8743" max="8743" width="25.5703125" style="29" customWidth="1"/>
    <col min="8744" max="8744" width="15.5703125" style="29" customWidth="1"/>
    <col min="8745" max="8745" width="26.42578125" style="29" customWidth="1"/>
    <col min="8746" max="8746" width="16.28515625" style="29" customWidth="1"/>
    <col min="8747" max="8960" width="11.42578125" style="29"/>
    <col min="8961" max="8961" width="2.7109375" style="29" customWidth="1"/>
    <col min="8962" max="8962" width="13" style="29" customWidth="1"/>
    <col min="8963" max="8963" width="8.140625" style="29" customWidth="1"/>
    <col min="8964" max="8964" width="23.85546875" style="29" customWidth="1"/>
    <col min="8965" max="8965" width="20.5703125" style="29" customWidth="1"/>
    <col min="8966" max="8966" width="24.28515625" style="29" customWidth="1"/>
    <col min="8967" max="8967" width="23" style="29" customWidth="1"/>
    <col min="8968" max="8968" width="21.7109375" style="29" customWidth="1"/>
    <col min="8969" max="8969" width="29.42578125" style="29" customWidth="1"/>
    <col min="8970" max="8970" width="16.5703125" style="29" customWidth="1"/>
    <col min="8971" max="8971" width="22.5703125" style="29" customWidth="1"/>
    <col min="8972" max="8972" width="26" style="29" customWidth="1"/>
    <col min="8973" max="8973" width="23.5703125" style="29" customWidth="1"/>
    <col min="8974" max="8974" width="29.7109375" style="29" customWidth="1"/>
    <col min="8975" max="8975" width="28.28515625" style="29" customWidth="1"/>
    <col min="8976" max="8976" width="20.28515625" style="29" customWidth="1"/>
    <col min="8977" max="8977" width="17.85546875" style="29" customWidth="1"/>
    <col min="8978" max="8978" width="15" style="29" customWidth="1"/>
    <col min="8979" max="8979" width="15.85546875" style="29" customWidth="1"/>
    <col min="8980" max="8980" width="19.5703125" style="29" customWidth="1"/>
    <col min="8981" max="8981" width="24.28515625" style="29" customWidth="1"/>
    <col min="8982" max="8982" width="19.28515625" style="29" customWidth="1"/>
    <col min="8983" max="8983" width="18" style="29" customWidth="1"/>
    <col min="8984" max="8984" width="25.42578125" style="29" customWidth="1"/>
    <col min="8985" max="8985" width="25.7109375" style="29" customWidth="1"/>
    <col min="8986" max="8988" width="11.85546875" style="29" customWidth="1"/>
    <col min="8989" max="8989" width="17.85546875" style="29" customWidth="1"/>
    <col min="8990" max="8990" width="11.85546875" style="29" customWidth="1"/>
    <col min="8991" max="8991" width="26.140625" style="29" customWidth="1"/>
    <col min="8992" max="8992" width="21.42578125" style="29" customWidth="1"/>
    <col min="8993" max="8993" width="32.140625" style="29" customWidth="1"/>
    <col min="8994" max="8994" width="22" style="29" customWidth="1"/>
    <col min="8995" max="8995" width="11.85546875" style="29" customWidth="1"/>
    <col min="8996" max="8996" width="29.85546875" style="29" customWidth="1"/>
    <col min="8997" max="8997" width="25" style="29" customWidth="1"/>
    <col min="8998" max="8998" width="35.7109375" style="29" customWidth="1"/>
    <col min="8999" max="8999" width="25.5703125" style="29" customWidth="1"/>
    <col min="9000" max="9000" width="15.5703125" style="29" customWidth="1"/>
    <col min="9001" max="9001" width="26.42578125" style="29" customWidth="1"/>
    <col min="9002" max="9002" width="16.28515625" style="29" customWidth="1"/>
    <col min="9003" max="9216" width="11.42578125" style="29"/>
    <col min="9217" max="9217" width="2.7109375" style="29" customWidth="1"/>
    <col min="9218" max="9218" width="13" style="29" customWidth="1"/>
    <col min="9219" max="9219" width="8.140625" style="29" customWidth="1"/>
    <col min="9220" max="9220" width="23.85546875" style="29" customWidth="1"/>
    <col min="9221" max="9221" width="20.5703125" style="29" customWidth="1"/>
    <col min="9222" max="9222" width="24.28515625" style="29" customWidth="1"/>
    <col min="9223" max="9223" width="23" style="29" customWidth="1"/>
    <col min="9224" max="9224" width="21.7109375" style="29" customWidth="1"/>
    <col min="9225" max="9225" width="29.42578125" style="29" customWidth="1"/>
    <col min="9226" max="9226" width="16.5703125" style="29" customWidth="1"/>
    <col min="9227" max="9227" width="22.5703125" style="29" customWidth="1"/>
    <col min="9228" max="9228" width="26" style="29" customWidth="1"/>
    <col min="9229" max="9229" width="23.5703125" style="29" customWidth="1"/>
    <col min="9230" max="9230" width="29.7109375" style="29" customWidth="1"/>
    <col min="9231" max="9231" width="28.28515625" style="29" customWidth="1"/>
    <col min="9232" max="9232" width="20.28515625" style="29" customWidth="1"/>
    <col min="9233" max="9233" width="17.85546875" style="29" customWidth="1"/>
    <col min="9234" max="9234" width="15" style="29" customWidth="1"/>
    <col min="9235" max="9235" width="15.85546875" style="29" customWidth="1"/>
    <col min="9236" max="9236" width="19.5703125" style="29" customWidth="1"/>
    <col min="9237" max="9237" width="24.28515625" style="29" customWidth="1"/>
    <col min="9238" max="9238" width="19.28515625" style="29" customWidth="1"/>
    <col min="9239" max="9239" width="18" style="29" customWidth="1"/>
    <col min="9240" max="9240" width="25.42578125" style="29" customWidth="1"/>
    <col min="9241" max="9241" width="25.7109375" style="29" customWidth="1"/>
    <col min="9242" max="9244" width="11.85546875" style="29" customWidth="1"/>
    <col min="9245" max="9245" width="17.85546875" style="29" customWidth="1"/>
    <col min="9246" max="9246" width="11.85546875" style="29" customWidth="1"/>
    <col min="9247" max="9247" width="26.140625" style="29" customWidth="1"/>
    <col min="9248" max="9248" width="21.42578125" style="29" customWidth="1"/>
    <col min="9249" max="9249" width="32.140625" style="29" customWidth="1"/>
    <col min="9250" max="9250" width="22" style="29" customWidth="1"/>
    <col min="9251" max="9251" width="11.85546875" style="29" customWidth="1"/>
    <col min="9252" max="9252" width="29.85546875" style="29" customWidth="1"/>
    <col min="9253" max="9253" width="25" style="29" customWidth="1"/>
    <col min="9254" max="9254" width="35.7109375" style="29" customWidth="1"/>
    <col min="9255" max="9255" width="25.5703125" style="29" customWidth="1"/>
    <col min="9256" max="9256" width="15.5703125" style="29" customWidth="1"/>
    <col min="9257" max="9257" width="26.42578125" style="29" customWidth="1"/>
    <col min="9258" max="9258" width="16.28515625" style="29" customWidth="1"/>
    <col min="9259" max="9472" width="11.42578125" style="29"/>
    <col min="9473" max="9473" width="2.7109375" style="29" customWidth="1"/>
    <col min="9474" max="9474" width="13" style="29" customWidth="1"/>
    <col min="9475" max="9475" width="8.140625" style="29" customWidth="1"/>
    <col min="9476" max="9476" width="23.85546875" style="29" customWidth="1"/>
    <col min="9477" max="9477" width="20.5703125" style="29" customWidth="1"/>
    <col min="9478" max="9478" width="24.28515625" style="29" customWidth="1"/>
    <col min="9479" max="9479" width="23" style="29" customWidth="1"/>
    <col min="9480" max="9480" width="21.7109375" style="29" customWidth="1"/>
    <col min="9481" max="9481" width="29.42578125" style="29" customWidth="1"/>
    <col min="9482" max="9482" width="16.5703125" style="29" customWidth="1"/>
    <col min="9483" max="9483" width="22.5703125" style="29" customWidth="1"/>
    <col min="9484" max="9484" width="26" style="29" customWidth="1"/>
    <col min="9485" max="9485" width="23.5703125" style="29" customWidth="1"/>
    <col min="9486" max="9486" width="29.7109375" style="29" customWidth="1"/>
    <col min="9487" max="9487" width="28.28515625" style="29" customWidth="1"/>
    <col min="9488" max="9488" width="20.28515625" style="29" customWidth="1"/>
    <col min="9489" max="9489" width="17.85546875" style="29" customWidth="1"/>
    <col min="9490" max="9490" width="15" style="29" customWidth="1"/>
    <col min="9491" max="9491" width="15.85546875" style="29" customWidth="1"/>
    <col min="9492" max="9492" width="19.5703125" style="29" customWidth="1"/>
    <col min="9493" max="9493" width="24.28515625" style="29" customWidth="1"/>
    <col min="9494" max="9494" width="19.28515625" style="29" customWidth="1"/>
    <col min="9495" max="9495" width="18" style="29" customWidth="1"/>
    <col min="9496" max="9496" width="25.42578125" style="29" customWidth="1"/>
    <col min="9497" max="9497" width="25.7109375" style="29" customWidth="1"/>
    <col min="9498" max="9500" width="11.85546875" style="29" customWidth="1"/>
    <col min="9501" max="9501" width="17.85546875" style="29" customWidth="1"/>
    <col min="9502" max="9502" width="11.85546875" style="29" customWidth="1"/>
    <col min="9503" max="9503" width="26.140625" style="29" customWidth="1"/>
    <col min="9504" max="9504" width="21.42578125" style="29" customWidth="1"/>
    <col min="9505" max="9505" width="32.140625" style="29" customWidth="1"/>
    <col min="9506" max="9506" width="22" style="29" customWidth="1"/>
    <col min="9507" max="9507" width="11.85546875" style="29" customWidth="1"/>
    <col min="9508" max="9508" width="29.85546875" style="29" customWidth="1"/>
    <col min="9509" max="9509" width="25" style="29" customWidth="1"/>
    <col min="9510" max="9510" width="35.7109375" style="29" customWidth="1"/>
    <col min="9511" max="9511" width="25.5703125" style="29" customWidth="1"/>
    <col min="9512" max="9512" width="15.5703125" style="29" customWidth="1"/>
    <col min="9513" max="9513" width="26.42578125" style="29" customWidth="1"/>
    <col min="9514" max="9514" width="16.28515625" style="29" customWidth="1"/>
    <col min="9515" max="9728" width="11.42578125" style="29"/>
    <col min="9729" max="9729" width="2.7109375" style="29" customWidth="1"/>
    <col min="9730" max="9730" width="13" style="29" customWidth="1"/>
    <col min="9731" max="9731" width="8.140625" style="29" customWidth="1"/>
    <col min="9732" max="9732" width="23.85546875" style="29" customWidth="1"/>
    <col min="9733" max="9733" width="20.5703125" style="29" customWidth="1"/>
    <col min="9734" max="9734" width="24.28515625" style="29" customWidth="1"/>
    <col min="9735" max="9735" width="23" style="29" customWidth="1"/>
    <col min="9736" max="9736" width="21.7109375" style="29" customWidth="1"/>
    <col min="9737" max="9737" width="29.42578125" style="29" customWidth="1"/>
    <col min="9738" max="9738" width="16.5703125" style="29" customWidth="1"/>
    <col min="9739" max="9739" width="22.5703125" style="29" customWidth="1"/>
    <col min="9740" max="9740" width="26" style="29" customWidth="1"/>
    <col min="9741" max="9741" width="23.5703125" style="29" customWidth="1"/>
    <col min="9742" max="9742" width="29.7109375" style="29" customWidth="1"/>
    <col min="9743" max="9743" width="28.28515625" style="29" customWidth="1"/>
    <col min="9744" max="9744" width="20.28515625" style="29" customWidth="1"/>
    <col min="9745" max="9745" width="17.85546875" style="29" customWidth="1"/>
    <col min="9746" max="9746" width="15" style="29" customWidth="1"/>
    <col min="9747" max="9747" width="15.85546875" style="29" customWidth="1"/>
    <col min="9748" max="9748" width="19.5703125" style="29" customWidth="1"/>
    <col min="9749" max="9749" width="24.28515625" style="29" customWidth="1"/>
    <col min="9750" max="9750" width="19.28515625" style="29" customWidth="1"/>
    <col min="9751" max="9751" width="18" style="29" customWidth="1"/>
    <col min="9752" max="9752" width="25.42578125" style="29" customWidth="1"/>
    <col min="9753" max="9753" width="25.7109375" style="29" customWidth="1"/>
    <col min="9754" max="9756" width="11.85546875" style="29" customWidth="1"/>
    <col min="9757" max="9757" width="17.85546875" style="29" customWidth="1"/>
    <col min="9758" max="9758" width="11.85546875" style="29" customWidth="1"/>
    <col min="9759" max="9759" width="26.140625" style="29" customWidth="1"/>
    <col min="9760" max="9760" width="21.42578125" style="29" customWidth="1"/>
    <col min="9761" max="9761" width="32.140625" style="29" customWidth="1"/>
    <col min="9762" max="9762" width="22" style="29" customWidth="1"/>
    <col min="9763" max="9763" width="11.85546875" style="29" customWidth="1"/>
    <col min="9764" max="9764" width="29.85546875" style="29" customWidth="1"/>
    <col min="9765" max="9765" width="25" style="29" customWidth="1"/>
    <col min="9766" max="9766" width="35.7109375" style="29" customWidth="1"/>
    <col min="9767" max="9767" width="25.5703125" style="29" customWidth="1"/>
    <col min="9768" max="9768" width="15.5703125" style="29" customWidth="1"/>
    <col min="9769" max="9769" width="26.42578125" style="29" customWidth="1"/>
    <col min="9770" max="9770" width="16.28515625" style="29" customWidth="1"/>
    <col min="9771" max="9984" width="11.42578125" style="29"/>
    <col min="9985" max="9985" width="2.7109375" style="29" customWidth="1"/>
    <col min="9986" max="9986" width="13" style="29" customWidth="1"/>
    <col min="9987" max="9987" width="8.140625" style="29" customWidth="1"/>
    <col min="9988" max="9988" width="23.85546875" style="29" customWidth="1"/>
    <col min="9989" max="9989" width="20.5703125" style="29" customWidth="1"/>
    <col min="9990" max="9990" width="24.28515625" style="29" customWidth="1"/>
    <col min="9991" max="9991" width="23" style="29" customWidth="1"/>
    <col min="9992" max="9992" width="21.7109375" style="29" customWidth="1"/>
    <col min="9993" max="9993" width="29.42578125" style="29" customWidth="1"/>
    <col min="9994" max="9994" width="16.5703125" style="29" customWidth="1"/>
    <col min="9995" max="9995" width="22.5703125" style="29" customWidth="1"/>
    <col min="9996" max="9996" width="26" style="29" customWidth="1"/>
    <col min="9997" max="9997" width="23.5703125" style="29" customWidth="1"/>
    <col min="9998" max="9998" width="29.7109375" style="29" customWidth="1"/>
    <col min="9999" max="9999" width="28.28515625" style="29" customWidth="1"/>
    <col min="10000" max="10000" width="20.28515625" style="29" customWidth="1"/>
    <col min="10001" max="10001" width="17.85546875" style="29" customWidth="1"/>
    <col min="10002" max="10002" width="15" style="29" customWidth="1"/>
    <col min="10003" max="10003" width="15.85546875" style="29" customWidth="1"/>
    <col min="10004" max="10004" width="19.5703125" style="29" customWidth="1"/>
    <col min="10005" max="10005" width="24.28515625" style="29" customWidth="1"/>
    <col min="10006" max="10006" width="19.28515625" style="29" customWidth="1"/>
    <col min="10007" max="10007" width="18" style="29" customWidth="1"/>
    <col min="10008" max="10008" width="25.42578125" style="29" customWidth="1"/>
    <col min="10009" max="10009" width="25.7109375" style="29" customWidth="1"/>
    <col min="10010" max="10012" width="11.85546875" style="29" customWidth="1"/>
    <col min="10013" max="10013" width="17.85546875" style="29" customWidth="1"/>
    <col min="10014" max="10014" width="11.85546875" style="29" customWidth="1"/>
    <col min="10015" max="10015" width="26.140625" style="29" customWidth="1"/>
    <col min="10016" max="10016" width="21.42578125" style="29" customWidth="1"/>
    <col min="10017" max="10017" width="32.140625" style="29" customWidth="1"/>
    <col min="10018" max="10018" width="22" style="29" customWidth="1"/>
    <col min="10019" max="10019" width="11.85546875" style="29" customWidth="1"/>
    <col min="10020" max="10020" width="29.85546875" style="29" customWidth="1"/>
    <col min="10021" max="10021" width="25" style="29" customWidth="1"/>
    <col min="10022" max="10022" width="35.7109375" style="29" customWidth="1"/>
    <col min="10023" max="10023" width="25.5703125" style="29" customWidth="1"/>
    <col min="10024" max="10024" width="15.5703125" style="29" customWidth="1"/>
    <col min="10025" max="10025" width="26.42578125" style="29" customWidth="1"/>
    <col min="10026" max="10026" width="16.28515625" style="29" customWidth="1"/>
    <col min="10027" max="10240" width="11.42578125" style="29"/>
    <col min="10241" max="10241" width="2.7109375" style="29" customWidth="1"/>
    <col min="10242" max="10242" width="13" style="29" customWidth="1"/>
    <col min="10243" max="10243" width="8.140625" style="29" customWidth="1"/>
    <col min="10244" max="10244" width="23.85546875" style="29" customWidth="1"/>
    <col min="10245" max="10245" width="20.5703125" style="29" customWidth="1"/>
    <col min="10246" max="10246" width="24.28515625" style="29" customWidth="1"/>
    <col min="10247" max="10247" width="23" style="29" customWidth="1"/>
    <col min="10248" max="10248" width="21.7109375" style="29" customWidth="1"/>
    <col min="10249" max="10249" width="29.42578125" style="29" customWidth="1"/>
    <col min="10250" max="10250" width="16.5703125" style="29" customWidth="1"/>
    <col min="10251" max="10251" width="22.5703125" style="29" customWidth="1"/>
    <col min="10252" max="10252" width="26" style="29" customWidth="1"/>
    <col min="10253" max="10253" width="23.5703125" style="29" customWidth="1"/>
    <col min="10254" max="10254" width="29.7109375" style="29" customWidth="1"/>
    <col min="10255" max="10255" width="28.28515625" style="29" customWidth="1"/>
    <col min="10256" max="10256" width="20.28515625" style="29" customWidth="1"/>
    <col min="10257" max="10257" width="17.85546875" style="29" customWidth="1"/>
    <col min="10258" max="10258" width="15" style="29" customWidth="1"/>
    <col min="10259" max="10259" width="15.85546875" style="29" customWidth="1"/>
    <col min="10260" max="10260" width="19.5703125" style="29" customWidth="1"/>
    <col min="10261" max="10261" width="24.28515625" style="29" customWidth="1"/>
    <col min="10262" max="10262" width="19.28515625" style="29" customWidth="1"/>
    <col min="10263" max="10263" width="18" style="29" customWidth="1"/>
    <col min="10264" max="10264" width="25.42578125" style="29" customWidth="1"/>
    <col min="10265" max="10265" width="25.7109375" style="29" customWidth="1"/>
    <col min="10266" max="10268" width="11.85546875" style="29" customWidth="1"/>
    <col min="10269" max="10269" width="17.85546875" style="29" customWidth="1"/>
    <col min="10270" max="10270" width="11.85546875" style="29" customWidth="1"/>
    <col min="10271" max="10271" width="26.140625" style="29" customWidth="1"/>
    <col min="10272" max="10272" width="21.42578125" style="29" customWidth="1"/>
    <col min="10273" max="10273" width="32.140625" style="29" customWidth="1"/>
    <col min="10274" max="10274" width="22" style="29" customWidth="1"/>
    <col min="10275" max="10275" width="11.85546875" style="29" customWidth="1"/>
    <col min="10276" max="10276" width="29.85546875" style="29" customWidth="1"/>
    <col min="10277" max="10277" width="25" style="29" customWidth="1"/>
    <col min="10278" max="10278" width="35.7109375" style="29" customWidth="1"/>
    <col min="10279" max="10279" width="25.5703125" style="29" customWidth="1"/>
    <col min="10280" max="10280" width="15.5703125" style="29" customWidth="1"/>
    <col min="10281" max="10281" width="26.42578125" style="29" customWidth="1"/>
    <col min="10282" max="10282" width="16.28515625" style="29" customWidth="1"/>
    <col min="10283" max="10496" width="11.42578125" style="29"/>
    <col min="10497" max="10497" width="2.7109375" style="29" customWidth="1"/>
    <col min="10498" max="10498" width="13" style="29" customWidth="1"/>
    <col min="10499" max="10499" width="8.140625" style="29" customWidth="1"/>
    <col min="10500" max="10500" width="23.85546875" style="29" customWidth="1"/>
    <col min="10501" max="10501" width="20.5703125" style="29" customWidth="1"/>
    <col min="10502" max="10502" width="24.28515625" style="29" customWidth="1"/>
    <col min="10503" max="10503" width="23" style="29" customWidth="1"/>
    <col min="10504" max="10504" width="21.7109375" style="29" customWidth="1"/>
    <col min="10505" max="10505" width="29.42578125" style="29" customWidth="1"/>
    <col min="10506" max="10506" width="16.5703125" style="29" customWidth="1"/>
    <col min="10507" max="10507" width="22.5703125" style="29" customWidth="1"/>
    <col min="10508" max="10508" width="26" style="29" customWidth="1"/>
    <col min="10509" max="10509" width="23.5703125" style="29" customWidth="1"/>
    <col min="10510" max="10510" width="29.7109375" style="29" customWidth="1"/>
    <col min="10511" max="10511" width="28.28515625" style="29" customWidth="1"/>
    <col min="10512" max="10512" width="20.28515625" style="29" customWidth="1"/>
    <col min="10513" max="10513" width="17.85546875" style="29" customWidth="1"/>
    <col min="10514" max="10514" width="15" style="29" customWidth="1"/>
    <col min="10515" max="10515" width="15.85546875" style="29" customWidth="1"/>
    <col min="10516" max="10516" width="19.5703125" style="29" customWidth="1"/>
    <col min="10517" max="10517" width="24.28515625" style="29" customWidth="1"/>
    <col min="10518" max="10518" width="19.28515625" style="29" customWidth="1"/>
    <col min="10519" max="10519" width="18" style="29" customWidth="1"/>
    <col min="10520" max="10520" width="25.42578125" style="29" customWidth="1"/>
    <col min="10521" max="10521" width="25.7109375" style="29" customWidth="1"/>
    <col min="10522" max="10524" width="11.85546875" style="29" customWidth="1"/>
    <col min="10525" max="10525" width="17.85546875" style="29" customWidth="1"/>
    <col min="10526" max="10526" width="11.85546875" style="29" customWidth="1"/>
    <col min="10527" max="10527" width="26.140625" style="29" customWidth="1"/>
    <col min="10528" max="10528" width="21.42578125" style="29" customWidth="1"/>
    <col min="10529" max="10529" width="32.140625" style="29" customWidth="1"/>
    <col min="10530" max="10530" width="22" style="29" customWidth="1"/>
    <col min="10531" max="10531" width="11.85546875" style="29" customWidth="1"/>
    <col min="10532" max="10532" width="29.85546875" style="29" customWidth="1"/>
    <col min="10533" max="10533" width="25" style="29" customWidth="1"/>
    <col min="10534" max="10534" width="35.7109375" style="29" customWidth="1"/>
    <col min="10535" max="10535" width="25.5703125" style="29" customWidth="1"/>
    <col min="10536" max="10536" width="15.5703125" style="29" customWidth="1"/>
    <col min="10537" max="10537" width="26.42578125" style="29" customWidth="1"/>
    <col min="10538" max="10538" width="16.28515625" style="29" customWidth="1"/>
    <col min="10539" max="10752" width="11.42578125" style="29"/>
    <col min="10753" max="10753" width="2.7109375" style="29" customWidth="1"/>
    <col min="10754" max="10754" width="13" style="29" customWidth="1"/>
    <col min="10755" max="10755" width="8.140625" style="29" customWidth="1"/>
    <col min="10756" max="10756" width="23.85546875" style="29" customWidth="1"/>
    <col min="10757" max="10757" width="20.5703125" style="29" customWidth="1"/>
    <col min="10758" max="10758" width="24.28515625" style="29" customWidth="1"/>
    <col min="10759" max="10759" width="23" style="29" customWidth="1"/>
    <col min="10760" max="10760" width="21.7109375" style="29" customWidth="1"/>
    <col min="10761" max="10761" width="29.42578125" style="29" customWidth="1"/>
    <col min="10762" max="10762" width="16.5703125" style="29" customWidth="1"/>
    <col min="10763" max="10763" width="22.5703125" style="29" customWidth="1"/>
    <col min="10764" max="10764" width="26" style="29" customWidth="1"/>
    <col min="10765" max="10765" width="23.5703125" style="29" customWidth="1"/>
    <col min="10766" max="10766" width="29.7109375" style="29" customWidth="1"/>
    <col min="10767" max="10767" width="28.28515625" style="29" customWidth="1"/>
    <col min="10768" max="10768" width="20.28515625" style="29" customWidth="1"/>
    <col min="10769" max="10769" width="17.85546875" style="29" customWidth="1"/>
    <col min="10770" max="10770" width="15" style="29" customWidth="1"/>
    <col min="10771" max="10771" width="15.85546875" style="29" customWidth="1"/>
    <col min="10772" max="10772" width="19.5703125" style="29" customWidth="1"/>
    <col min="10773" max="10773" width="24.28515625" style="29" customWidth="1"/>
    <col min="10774" max="10774" width="19.28515625" style="29" customWidth="1"/>
    <col min="10775" max="10775" width="18" style="29" customWidth="1"/>
    <col min="10776" max="10776" width="25.42578125" style="29" customWidth="1"/>
    <col min="10777" max="10777" width="25.7109375" style="29" customWidth="1"/>
    <col min="10778" max="10780" width="11.85546875" style="29" customWidth="1"/>
    <col min="10781" max="10781" width="17.85546875" style="29" customWidth="1"/>
    <col min="10782" max="10782" width="11.85546875" style="29" customWidth="1"/>
    <col min="10783" max="10783" width="26.140625" style="29" customWidth="1"/>
    <col min="10784" max="10784" width="21.42578125" style="29" customWidth="1"/>
    <col min="10785" max="10785" width="32.140625" style="29" customWidth="1"/>
    <col min="10786" max="10786" width="22" style="29" customWidth="1"/>
    <col min="10787" max="10787" width="11.85546875" style="29" customWidth="1"/>
    <col min="10788" max="10788" width="29.85546875" style="29" customWidth="1"/>
    <col min="10789" max="10789" width="25" style="29" customWidth="1"/>
    <col min="10790" max="10790" width="35.7109375" style="29" customWidth="1"/>
    <col min="10791" max="10791" width="25.5703125" style="29" customWidth="1"/>
    <col min="10792" max="10792" width="15.5703125" style="29" customWidth="1"/>
    <col min="10793" max="10793" width="26.42578125" style="29" customWidth="1"/>
    <col min="10794" max="10794" width="16.28515625" style="29" customWidth="1"/>
    <col min="10795" max="11008" width="11.42578125" style="29"/>
    <col min="11009" max="11009" width="2.7109375" style="29" customWidth="1"/>
    <col min="11010" max="11010" width="13" style="29" customWidth="1"/>
    <col min="11011" max="11011" width="8.140625" style="29" customWidth="1"/>
    <col min="11012" max="11012" width="23.85546875" style="29" customWidth="1"/>
    <col min="11013" max="11013" width="20.5703125" style="29" customWidth="1"/>
    <col min="11014" max="11014" width="24.28515625" style="29" customWidth="1"/>
    <col min="11015" max="11015" width="23" style="29" customWidth="1"/>
    <col min="11016" max="11016" width="21.7109375" style="29" customWidth="1"/>
    <col min="11017" max="11017" width="29.42578125" style="29" customWidth="1"/>
    <col min="11018" max="11018" width="16.5703125" style="29" customWidth="1"/>
    <col min="11019" max="11019" width="22.5703125" style="29" customWidth="1"/>
    <col min="11020" max="11020" width="26" style="29" customWidth="1"/>
    <col min="11021" max="11021" width="23.5703125" style="29" customWidth="1"/>
    <col min="11022" max="11022" width="29.7109375" style="29" customWidth="1"/>
    <col min="11023" max="11023" width="28.28515625" style="29" customWidth="1"/>
    <col min="11024" max="11024" width="20.28515625" style="29" customWidth="1"/>
    <col min="11025" max="11025" width="17.85546875" style="29" customWidth="1"/>
    <col min="11026" max="11026" width="15" style="29" customWidth="1"/>
    <col min="11027" max="11027" width="15.85546875" style="29" customWidth="1"/>
    <col min="11028" max="11028" width="19.5703125" style="29" customWidth="1"/>
    <col min="11029" max="11029" width="24.28515625" style="29" customWidth="1"/>
    <col min="11030" max="11030" width="19.28515625" style="29" customWidth="1"/>
    <col min="11031" max="11031" width="18" style="29" customWidth="1"/>
    <col min="11032" max="11032" width="25.42578125" style="29" customWidth="1"/>
    <col min="11033" max="11033" width="25.7109375" style="29" customWidth="1"/>
    <col min="11034" max="11036" width="11.85546875" style="29" customWidth="1"/>
    <col min="11037" max="11037" width="17.85546875" style="29" customWidth="1"/>
    <col min="11038" max="11038" width="11.85546875" style="29" customWidth="1"/>
    <col min="11039" max="11039" width="26.140625" style="29" customWidth="1"/>
    <col min="11040" max="11040" width="21.42578125" style="29" customWidth="1"/>
    <col min="11041" max="11041" width="32.140625" style="29" customWidth="1"/>
    <col min="11042" max="11042" width="22" style="29" customWidth="1"/>
    <col min="11043" max="11043" width="11.85546875" style="29" customWidth="1"/>
    <col min="11044" max="11044" width="29.85546875" style="29" customWidth="1"/>
    <col min="11045" max="11045" width="25" style="29" customWidth="1"/>
    <col min="11046" max="11046" width="35.7109375" style="29" customWidth="1"/>
    <col min="11047" max="11047" width="25.5703125" style="29" customWidth="1"/>
    <col min="11048" max="11048" width="15.5703125" style="29" customWidth="1"/>
    <col min="11049" max="11049" width="26.42578125" style="29" customWidth="1"/>
    <col min="11050" max="11050" width="16.28515625" style="29" customWidth="1"/>
    <col min="11051" max="11264" width="11.42578125" style="29"/>
    <col min="11265" max="11265" width="2.7109375" style="29" customWidth="1"/>
    <col min="11266" max="11266" width="13" style="29" customWidth="1"/>
    <col min="11267" max="11267" width="8.140625" style="29" customWidth="1"/>
    <col min="11268" max="11268" width="23.85546875" style="29" customWidth="1"/>
    <col min="11269" max="11269" width="20.5703125" style="29" customWidth="1"/>
    <col min="11270" max="11270" width="24.28515625" style="29" customWidth="1"/>
    <col min="11271" max="11271" width="23" style="29" customWidth="1"/>
    <col min="11272" max="11272" width="21.7109375" style="29" customWidth="1"/>
    <col min="11273" max="11273" width="29.42578125" style="29" customWidth="1"/>
    <col min="11274" max="11274" width="16.5703125" style="29" customWidth="1"/>
    <col min="11275" max="11275" width="22.5703125" style="29" customWidth="1"/>
    <col min="11276" max="11276" width="26" style="29" customWidth="1"/>
    <col min="11277" max="11277" width="23.5703125" style="29" customWidth="1"/>
    <col min="11278" max="11278" width="29.7109375" style="29" customWidth="1"/>
    <col min="11279" max="11279" width="28.28515625" style="29" customWidth="1"/>
    <col min="11280" max="11280" width="20.28515625" style="29" customWidth="1"/>
    <col min="11281" max="11281" width="17.85546875" style="29" customWidth="1"/>
    <col min="11282" max="11282" width="15" style="29" customWidth="1"/>
    <col min="11283" max="11283" width="15.85546875" style="29" customWidth="1"/>
    <col min="11284" max="11284" width="19.5703125" style="29" customWidth="1"/>
    <col min="11285" max="11285" width="24.28515625" style="29" customWidth="1"/>
    <col min="11286" max="11286" width="19.28515625" style="29" customWidth="1"/>
    <col min="11287" max="11287" width="18" style="29" customWidth="1"/>
    <col min="11288" max="11288" width="25.42578125" style="29" customWidth="1"/>
    <col min="11289" max="11289" width="25.7109375" style="29" customWidth="1"/>
    <col min="11290" max="11292" width="11.85546875" style="29" customWidth="1"/>
    <col min="11293" max="11293" width="17.85546875" style="29" customWidth="1"/>
    <col min="11294" max="11294" width="11.85546875" style="29" customWidth="1"/>
    <col min="11295" max="11295" width="26.140625" style="29" customWidth="1"/>
    <col min="11296" max="11296" width="21.42578125" style="29" customWidth="1"/>
    <col min="11297" max="11297" width="32.140625" style="29" customWidth="1"/>
    <col min="11298" max="11298" width="22" style="29" customWidth="1"/>
    <col min="11299" max="11299" width="11.85546875" style="29" customWidth="1"/>
    <col min="11300" max="11300" width="29.85546875" style="29" customWidth="1"/>
    <col min="11301" max="11301" width="25" style="29" customWidth="1"/>
    <col min="11302" max="11302" width="35.7109375" style="29" customWidth="1"/>
    <col min="11303" max="11303" width="25.5703125" style="29" customWidth="1"/>
    <col min="11304" max="11304" width="15.5703125" style="29" customWidth="1"/>
    <col min="11305" max="11305" width="26.42578125" style="29" customWidth="1"/>
    <col min="11306" max="11306" width="16.28515625" style="29" customWidth="1"/>
    <col min="11307" max="11520" width="11.42578125" style="29"/>
    <col min="11521" max="11521" width="2.7109375" style="29" customWidth="1"/>
    <col min="11522" max="11522" width="13" style="29" customWidth="1"/>
    <col min="11523" max="11523" width="8.140625" style="29" customWidth="1"/>
    <col min="11524" max="11524" width="23.85546875" style="29" customWidth="1"/>
    <col min="11525" max="11525" width="20.5703125" style="29" customWidth="1"/>
    <col min="11526" max="11526" width="24.28515625" style="29" customWidth="1"/>
    <col min="11527" max="11527" width="23" style="29" customWidth="1"/>
    <col min="11528" max="11528" width="21.7109375" style="29" customWidth="1"/>
    <col min="11529" max="11529" width="29.42578125" style="29" customWidth="1"/>
    <col min="11530" max="11530" width="16.5703125" style="29" customWidth="1"/>
    <col min="11531" max="11531" width="22.5703125" style="29" customWidth="1"/>
    <col min="11532" max="11532" width="26" style="29" customWidth="1"/>
    <col min="11533" max="11533" width="23.5703125" style="29" customWidth="1"/>
    <col min="11534" max="11534" width="29.7109375" style="29" customWidth="1"/>
    <col min="11535" max="11535" width="28.28515625" style="29" customWidth="1"/>
    <col min="11536" max="11536" width="20.28515625" style="29" customWidth="1"/>
    <col min="11537" max="11537" width="17.85546875" style="29" customWidth="1"/>
    <col min="11538" max="11538" width="15" style="29" customWidth="1"/>
    <col min="11539" max="11539" width="15.85546875" style="29" customWidth="1"/>
    <col min="11540" max="11540" width="19.5703125" style="29" customWidth="1"/>
    <col min="11541" max="11541" width="24.28515625" style="29" customWidth="1"/>
    <col min="11542" max="11542" width="19.28515625" style="29" customWidth="1"/>
    <col min="11543" max="11543" width="18" style="29" customWidth="1"/>
    <col min="11544" max="11544" width="25.42578125" style="29" customWidth="1"/>
    <col min="11545" max="11545" width="25.7109375" style="29" customWidth="1"/>
    <col min="11546" max="11548" width="11.85546875" style="29" customWidth="1"/>
    <col min="11549" max="11549" width="17.85546875" style="29" customWidth="1"/>
    <col min="11550" max="11550" width="11.85546875" style="29" customWidth="1"/>
    <col min="11551" max="11551" width="26.140625" style="29" customWidth="1"/>
    <col min="11552" max="11552" width="21.42578125" style="29" customWidth="1"/>
    <col min="11553" max="11553" width="32.140625" style="29" customWidth="1"/>
    <col min="11554" max="11554" width="22" style="29" customWidth="1"/>
    <col min="11555" max="11555" width="11.85546875" style="29" customWidth="1"/>
    <col min="11556" max="11556" width="29.85546875" style="29" customWidth="1"/>
    <col min="11557" max="11557" width="25" style="29" customWidth="1"/>
    <col min="11558" max="11558" width="35.7109375" style="29" customWidth="1"/>
    <col min="11559" max="11559" width="25.5703125" style="29" customWidth="1"/>
    <col min="11560" max="11560" width="15.5703125" style="29" customWidth="1"/>
    <col min="11561" max="11561" width="26.42578125" style="29" customWidth="1"/>
    <col min="11562" max="11562" width="16.28515625" style="29" customWidth="1"/>
    <col min="11563" max="11776" width="11.42578125" style="29"/>
    <col min="11777" max="11777" width="2.7109375" style="29" customWidth="1"/>
    <col min="11778" max="11778" width="13" style="29" customWidth="1"/>
    <col min="11779" max="11779" width="8.140625" style="29" customWidth="1"/>
    <col min="11780" max="11780" width="23.85546875" style="29" customWidth="1"/>
    <col min="11781" max="11781" width="20.5703125" style="29" customWidth="1"/>
    <col min="11782" max="11782" width="24.28515625" style="29" customWidth="1"/>
    <col min="11783" max="11783" width="23" style="29" customWidth="1"/>
    <col min="11784" max="11784" width="21.7109375" style="29" customWidth="1"/>
    <col min="11785" max="11785" width="29.42578125" style="29" customWidth="1"/>
    <col min="11786" max="11786" width="16.5703125" style="29" customWidth="1"/>
    <col min="11787" max="11787" width="22.5703125" style="29" customWidth="1"/>
    <col min="11788" max="11788" width="26" style="29" customWidth="1"/>
    <col min="11789" max="11789" width="23.5703125" style="29" customWidth="1"/>
    <col min="11790" max="11790" width="29.7109375" style="29" customWidth="1"/>
    <col min="11791" max="11791" width="28.28515625" style="29" customWidth="1"/>
    <col min="11792" max="11792" width="20.28515625" style="29" customWidth="1"/>
    <col min="11793" max="11793" width="17.85546875" style="29" customWidth="1"/>
    <col min="11794" max="11794" width="15" style="29" customWidth="1"/>
    <col min="11795" max="11795" width="15.85546875" style="29" customWidth="1"/>
    <col min="11796" max="11796" width="19.5703125" style="29" customWidth="1"/>
    <col min="11797" max="11797" width="24.28515625" style="29" customWidth="1"/>
    <col min="11798" max="11798" width="19.28515625" style="29" customWidth="1"/>
    <col min="11799" max="11799" width="18" style="29" customWidth="1"/>
    <col min="11800" max="11800" width="25.42578125" style="29" customWidth="1"/>
    <col min="11801" max="11801" width="25.7109375" style="29" customWidth="1"/>
    <col min="11802" max="11804" width="11.85546875" style="29" customWidth="1"/>
    <col min="11805" max="11805" width="17.85546875" style="29" customWidth="1"/>
    <col min="11806" max="11806" width="11.85546875" style="29" customWidth="1"/>
    <col min="11807" max="11807" width="26.140625" style="29" customWidth="1"/>
    <col min="11808" max="11808" width="21.42578125" style="29" customWidth="1"/>
    <col min="11809" max="11809" width="32.140625" style="29" customWidth="1"/>
    <col min="11810" max="11810" width="22" style="29" customWidth="1"/>
    <col min="11811" max="11811" width="11.85546875" style="29" customWidth="1"/>
    <col min="11812" max="11812" width="29.85546875" style="29" customWidth="1"/>
    <col min="11813" max="11813" width="25" style="29" customWidth="1"/>
    <col min="11814" max="11814" width="35.7109375" style="29" customWidth="1"/>
    <col min="11815" max="11815" width="25.5703125" style="29" customWidth="1"/>
    <col min="11816" max="11816" width="15.5703125" style="29" customWidth="1"/>
    <col min="11817" max="11817" width="26.42578125" style="29" customWidth="1"/>
    <col min="11818" max="11818" width="16.28515625" style="29" customWidth="1"/>
    <col min="11819" max="12032" width="11.42578125" style="29"/>
    <col min="12033" max="12033" width="2.7109375" style="29" customWidth="1"/>
    <col min="12034" max="12034" width="13" style="29" customWidth="1"/>
    <col min="12035" max="12035" width="8.140625" style="29" customWidth="1"/>
    <col min="12036" max="12036" width="23.85546875" style="29" customWidth="1"/>
    <col min="12037" max="12037" width="20.5703125" style="29" customWidth="1"/>
    <col min="12038" max="12038" width="24.28515625" style="29" customWidth="1"/>
    <col min="12039" max="12039" width="23" style="29" customWidth="1"/>
    <col min="12040" max="12040" width="21.7109375" style="29" customWidth="1"/>
    <col min="12041" max="12041" width="29.42578125" style="29" customWidth="1"/>
    <col min="12042" max="12042" width="16.5703125" style="29" customWidth="1"/>
    <col min="12043" max="12043" width="22.5703125" style="29" customWidth="1"/>
    <col min="12044" max="12044" width="26" style="29" customWidth="1"/>
    <col min="12045" max="12045" width="23.5703125" style="29" customWidth="1"/>
    <col min="12046" max="12046" width="29.7109375" style="29" customWidth="1"/>
    <col min="12047" max="12047" width="28.28515625" style="29" customWidth="1"/>
    <col min="12048" max="12048" width="20.28515625" style="29" customWidth="1"/>
    <col min="12049" max="12049" width="17.85546875" style="29" customWidth="1"/>
    <col min="12050" max="12050" width="15" style="29" customWidth="1"/>
    <col min="12051" max="12051" width="15.85546875" style="29" customWidth="1"/>
    <col min="12052" max="12052" width="19.5703125" style="29" customWidth="1"/>
    <col min="12053" max="12053" width="24.28515625" style="29" customWidth="1"/>
    <col min="12054" max="12054" width="19.28515625" style="29" customWidth="1"/>
    <col min="12055" max="12055" width="18" style="29" customWidth="1"/>
    <col min="12056" max="12056" width="25.42578125" style="29" customWidth="1"/>
    <col min="12057" max="12057" width="25.7109375" style="29" customWidth="1"/>
    <col min="12058" max="12060" width="11.85546875" style="29" customWidth="1"/>
    <col min="12061" max="12061" width="17.85546875" style="29" customWidth="1"/>
    <col min="12062" max="12062" width="11.85546875" style="29" customWidth="1"/>
    <col min="12063" max="12063" width="26.140625" style="29" customWidth="1"/>
    <col min="12064" max="12064" width="21.42578125" style="29" customWidth="1"/>
    <col min="12065" max="12065" width="32.140625" style="29" customWidth="1"/>
    <col min="12066" max="12066" width="22" style="29" customWidth="1"/>
    <col min="12067" max="12067" width="11.85546875" style="29" customWidth="1"/>
    <col min="12068" max="12068" width="29.85546875" style="29" customWidth="1"/>
    <col min="12069" max="12069" width="25" style="29" customWidth="1"/>
    <col min="12070" max="12070" width="35.7109375" style="29" customWidth="1"/>
    <col min="12071" max="12071" width="25.5703125" style="29" customWidth="1"/>
    <col min="12072" max="12072" width="15.5703125" style="29" customWidth="1"/>
    <col min="12073" max="12073" width="26.42578125" style="29" customWidth="1"/>
    <col min="12074" max="12074" width="16.28515625" style="29" customWidth="1"/>
    <col min="12075" max="12288" width="11.42578125" style="29"/>
    <col min="12289" max="12289" width="2.7109375" style="29" customWidth="1"/>
    <col min="12290" max="12290" width="13" style="29" customWidth="1"/>
    <col min="12291" max="12291" width="8.140625" style="29" customWidth="1"/>
    <col min="12292" max="12292" width="23.85546875" style="29" customWidth="1"/>
    <col min="12293" max="12293" width="20.5703125" style="29" customWidth="1"/>
    <col min="12294" max="12294" width="24.28515625" style="29" customWidth="1"/>
    <col min="12295" max="12295" width="23" style="29" customWidth="1"/>
    <col min="12296" max="12296" width="21.7109375" style="29" customWidth="1"/>
    <col min="12297" max="12297" width="29.42578125" style="29" customWidth="1"/>
    <col min="12298" max="12298" width="16.5703125" style="29" customWidth="1"/>
    <col min="12299" max="12299" width="22.5703125" style="29" customWidth="1"/>
    <col min="12300" max="12300" width="26" style="29" customWidth="1"/>
    <col min="12301" max="12301" width="23.5703125" style="29" customWidth="1"/>
    <col min="12302" max="12302" width="29.7109375" style="29" customWidth="1"/>
    <col min="12303" max="12303" width="28.28515625" style="29" customWidth="1"/>
    <col min="12304" max="12304" width="20.28515625" style="29" customWidth="1"/>
    <col min="12305" max="12305" width="17.85546875" style="29" customWidth="1"/>
    <col min="12306" max="12306" width="15" style="29" customWidth="1"/>
    <col min="12307" max="12307" width="15.85546875" style="29" customWidth="1"/>
    <col min="12308" max="12308" width="19.5703125" style="29" customWidth="1"/>
    <col min="12309" max="12309" width="24.28515625" style="29" customWidth="1"/>
    <col min="12310" max="12310" width="19.28515625" style="29" customWidth="1"/>
    <col min="12311" max="12311" width="18" style="29" customWidth="1"/>
    <col min="12312" max="12312" width="25.42578125" style="29" customWidth="1"/>
    <col min="12313" max="12313" width="25.7109375" style="29" customWidth="1"/>
    <col min="12314" max="12316" width="11.85546875" style="29" customWidth="1"/>
    <col min="12317" max="12317" width="17.85546875" style="29" customWidth="1"/>
    <col min="12318" max="12318" width="11.85546875" style="29" customWidth="1"/>
    <col min="12319" max="12319" width="26.140625" style="29" customWidth="1"/>
    <col min="12320" max="12320" width="21.42578125" style="29" customWidth="1"/>
    <col min="12321" max="12321" width="32.140625" style="29" customWidth="1"/>
    <col min="12322" max="12322" width="22" style="29" customWidth="1"/>
    <col min="12323" max="12323" width="11.85546875" style="29" customWidth="1"/>
    <col min="12324" max="12324" width="29.85546875" style="29" customWidth="1"/>
    <col min="12325" max="12325" width="25" style="29" customWidth="1"/>
    <col min="12326" max="12326" width="35.7109375" style="29" customWidth="1"/>
    <col min="12327" max="12327" width="25.5703125" style="29" customWidth="1"/>
    <col min="12328" max="12328" width="15.5703125" style="29" customWidth="1"/>
    <col min="12329" max="12329" width="26.42578125" style="29" customWidth="1"/>
    <col min="12330" max="12330" width="16.28515625" style="29" customWidth="1"/>
    <col min="12331" max="12544" width="11.42578125" style="29"/>
    <col min="12545" max="12545" width="2.7109375" style="29" customWidth="1"/>
    <col min="12546" max="12546" width="13" style="29" customWidth="1"/>
    <col min="12547" max="12547" width="8.140625" style="29" customWidth="1"/>
    <col min="12548" max="12548" width="23.85546875" style="29" customWidth="1"/>
    <col min="12549" max="12549" width="20.5703125" style="29" customWidth="1"/>
    <col min="12550" max="12550" width="24.28515625" style="29" customWidth="1"/>
    <col min="12551" max="12551" width="23" style="29" customWidth="1"/>
    <col min="12552" max="12552" width="21.7109375" style="29" customWidth="1"/>
    <col min="12553" max="12553" width="29.42578125" style="29" customWidth="1"/>
    <col min="12554" max="12554" width="16.5703125" style="29" customWidth="1"/>
    <col min="12555" max="12555" width="22.5703125" style="29" customWidth="1"/>
    <col min="12556" max="12556" width="26" style="29" customWidth="1"/>
    <col min="12557" max="12557" width="23.5703125" style="29" customWidth="1"/>
    <col min="12558" max="12558" width="29.7109375" style="29" customWidth="1"/>
    <col min="12559" max="12559" width="28.28515625" style="29" customWidth="1"/>
    <col min="12560" max="12560" width="20.28515625" style="29" customWidth="1"/>
    <col min="12561" max="12561" width="17.85546875" style="29" customWidth="1"/>
    <col min="12562" max="12562" width="15" style="29" customWidth="1"/>
    <col min="12563" max="12563" width="15.85546875" style="29" customWidth="1"/>
    <col min="12564" max="12564" width="19.5703125" style="29" customWidth="1"/>
    <col min="12565" max="12565" width="24.28515625" style="29" customWidth="1"/>
    <col min="12566" max="12566" width="19.28515625" style="29" customWidth="1"/>
    <col min="12567" max="12567" width="18" style="29" customWidth="1"/>
    <col min="12568" max="12568" width="25.42578125" style="29" customWidth="1"/>
    <col min="12569" max="12569" width="25.7109375" style="29" customWidth="1"/>
    <col min="12570" max="12572" width="11.85546875" style="29" customWidth="1"/>
    <col min="12573" max="12573" width="17.85546875" style="29" customWidth="1"/>
    <col min="12574" max="12574" width="11.85546875" style="29" customWidth="1"/>
    <col min="12575" max="12575" width="26.140625" style="29" customWidth="1"/>
    <col min="12576" max="12576" width="21.42578125" style="29" customWidth="1"/>
    <col min="12577" max="12577" width="32.140625" style="29" customWidth="1"/>
    <col min="12578" max="12578" width="22" style="29" customWidth="1"/>
    <col min="12579" max="12579" width="11.85546875" style="29" customWidth="1"/>
    <col min="12580" max="12580" width="29.85546875" style="29" customWidth="1"/>
    <col min="12581" max="12581" width="25" style="29" customWidth="1"/>
    <col min="12582" max="12582" width="35.7109375" style="29" customWidth="1"/>
    <col min="12583" max="12583" width="25.5703125" style="29" customWidth="1"/>
    <col min="12584" max="12584" width="15.5703125" style="29" customWidth="1"/>
    <col min="12585" max="12585" width="26.42578125" style="29" customWidth="1"/>
    <col min="12586" max="12586" width="16.28515625" style="29" customWidth="1"/>
    <col min="12587" max="12800" width="11.42578125" style="29"/>
    <col min="12801" max="12801" width="2.7109375" style="29" customWidth="1"/>
    <col min="12802" max="12802" width="13" style="29" customWidth="1"/>
    <col min="12803" max="12803" width="8.140625" style="29" customWidth="1"/>
    <col min="12804" max="12804" width="23.85546875" style="29" customWidth="1"/>
    <col min="12805" max="12805" width="20.5703125" style="29" customWidth="1"/>
    <col min="12806" max="12806" width="24.28515625" style="29" customWidth="1"/>
    <col min="12807" max="12807" width="23" style="29" customWidth="1"/>
    <col min="12808" max="12808" width="21.7109375" style="29" customWidth="1"/>
    <col min="12809" max="12809" width="29.42578125" style="29" customWidth="1"/>
    <col min="12810" max="12810" width="16.5703125" style="29" customWidth="1"/>
    <col min="12811" max="12811" width="22.5703125" style="29" customWidth="1"/>
    <col min="12812" max="12812" width="26" style="29" customWidth="1"/>
    <col min="12813" max="12813" width="23.5703125" style="29" customWidth="1"/>
    <col min="12814" max="12814" width="29.7109375" style="29" customWidth="1"/>
    <col min="12815" max="12815" width="28.28515625" style="29" customWidth="1"/>
    <col min="12816" max="12816" width="20.28515625" style="29" customWidth="1"/>
    <col min="12817" max="12817" width="17.85546875" style="29" customWidth="1"/>
    <col min="12818" max="12818" width="15" style="29" customWidth="1"/>
    <col min="12819" max="12819" width="15.85546875" style="29" customWidth="1"/>
    <col min="12820" max="12820" width="19.5703125" style="29" customWidth="1"/>
    <col min="12821" max="12821" width="24.28515625" style="29" customWidth="1"/>
    <col min="12822" max="12822" width="19.28515625" style="29" customWidth="1"/>
    <col min="12823" max="12823" width="18" style="29" customWidth="1"/>
    <col min="12824" max="12824" width="25.42578125" style="29" customWidth="1"/>
    <col min="12825" max="12825" width="25.7109375" style="29" customWidth="1"/>
    <col min="12826" max="12828" width="11.85546875" style="29" customWidth="1"/>
    <col min="12829" max="12829" width="17.85546875" style="29" customWidth="1"/>
    <col min="12830" max="12830" width="11.85546875" style="29" customWidth="1"/>
    <col min="12831" max="12831" width="26.140625" style="29" customWidth="1"/>
    <col min="12832" max="12832" width="21.42578125" style="29" customWidth="1"/>
    <col min="12833" max="12833" width="32.140625" style="29" customWidth="1"/>
    <col min="12834" max="12834" width="22" style="29" customWidth="1"/>
    <col min="12835" max="12835" width="11.85546875" style="29" customWidth="1"/>
    <col min="12836" max="12836" width="29.85546875" style="29" customWidth="1"/>
    <col min="12837" max="12837" width="25" style="29" customWidth="1"/>
    <col min="12838" max="12838" width="35.7109375" style="29" customWidth="1"/>
    <col min="12839" max="12839" width="25.5703125" style="29" customWidth="1"/>
    <col min="12840" max="12840" width="15.5703125" style="29" customWidth="1"/>
    <col min="12841" max="12841" width="26.42578125" style="29" customWidth="1"/>
    <col min="12842" max="12842" width="16.28515625" style="29" customWidth="1"/>
    <col min="12843" max="13056" width="11.42578125" style="29"/>
    <col min="13057" max="13057" width="2.7109375" style="29" customWidth="1"/>
    <col min="13058" max="13058" width="13" style="29" customWidth="1"/>
    <col min="13059" max="13059" width="8.140625" style="29" customWidth="1"/>
    <col min="13060" max="13060" width="23.85546875" style="29" customWidth="1"/>
    <col min="13061" max="13061" width="20.5703125" style="29" customWidth="1"/>
    <col min="13062" max="13062" width="24.28515625" style="29" customWidth="1"/>
    <col min="13063" max="13063" width="23" style="29" customWidth="1"/>
    <col min="13064" max="13064" width="21.7109375" style="29" customWidth="1"/>
    <col min="13065" max="13065" width="29.42578125" style="29" customWidth="1"/>
    <col min="13066" max="13066" width="16.5703125" style="29" customWidth="1"/>
    <col min="13067" max="13067" width="22.5703125" style="29" customWidth="1"/>
    <col min="13068" max="13068" width="26" style="29" customWidth="1"/>
    <col min="13069" max="13069" width="23.5703125" style="29" customWidth="1"/>
    <col min="13070" max="13070" width="29.7109375" style="29" customWidth="1"/>
    <col min="13071" max="13071" width="28.28515625" style="29" customWidth="1"/>
    <col min="13072" max="13072" width="20.28515625" style="29" customWidth="1"/>
    <col min="13073" max="13073" width="17.85546875" style="29" customWidth="1"/>
    <col min="13074" max="13074" width="15" style="29" customWidth="1"/>
    <col min="13075" max="13075" width="15.85546875" style="29" customWidth="1"/>
    <col min="13076" max="13076" width="19.5703125" style="29" customWidth="1"/>
    <col min="13077" max="13077" width="24.28515625" style="29" customWidth="1"/>
    <col min="13078" max="13078" width="19.28515625" style="29" customWidth="1"/>
    <col min="13079" max="13079" width="18" style="29" customWidth="1"/>
    <col min="13080" max="13080" width="25.42578125" style="29" customWidth="1"/>
    <col min="13081" max="13081" width="25.7109375" style="29" customWidth="1"/>
    <col min="13082" max="13084" width="11.85546875" style="29" customWidth="1"/>
    <col min="13085" max="13085" width="17.85546875" style="29" customWidth="1"/>
    <col min="13086" max="13086" width="11.85546875" style="29" customWidth="1"/>
    <col min="13087" max="13087" width="26.140625" style="29" customWidth="1"/>
    <col min="13088" max="13088" width="21.42578125" style="29" customWidth="1"/>
    <col min="13089" max="13089" width="32.140625" style="29" customWidth="1"/>
    <col min="13090" max="13090" width="22" style="29" customWidth="1"/>
    <col min="13091" max="13091" width="11.85546875" style="29" customWidth="1"/>
    <col min="13092" max="13092" width="29.85546875" style="29" customWidth="1"/>
    <col min="13093" max="13093" width="25" style="29" customWidth="1"/>
    <col min="13094" max="13094" width="35.7109375" style="29" customWidth="1"/>
    <col min="13095" max="13095" width="25.5703125" style="29" customWidth="1"/>
    <col min="13096" max="13096" width="15.5703125" style="29" customWidth="1"/>
    <col min="13097" max="13097" width="26.42578125" style="29" customWidth="1"/>
    <col min="13098" max="13098" width="16.28515625" style="29" customWidth="1"/>
    <col min="13099" max="13312" width="11.42578125" style="29"/>
    <col min="13313" max="13313" width="2.7109375" style="29" customWidth="1"/>
    <col min="13314" max="13314" width="13" style="29" customWidth="1"/>
    <col min="13315" max="13315" width="8.140625" style="29" customWidth="1"/>
    <col min="13316" max="13316" width="23.85546875" style="29" customWidth="1"/>
    <col min="13317" max="13317" width="20.5703125" style="29" customWidth="1"/>
    <col min="13318" max="13318" width="24.28515625" style="29" customWidth="1"/>
    <col min="13319" max="13319" width="23" style="29" customWidth="1"/>
    <col min="13320" max="13320" width="21.7109375" style="29" customWidth="1"/>
    <col min="13321" max="13321" width="29.42578125" style="29" customWidth="1"/>
    <col min="13322" max="13322" width="16.5703125" style="29" customWidth="1"/>
    <col min="13323" max="13323" width="22.5703125" style="29" customWidth="1"/>
    <col min="13324" max="13324" width="26" style="29" customWidth="1"/>
    <col min="13325" max="13325" width="23.5703125" style="29" customWidth="1"/>
    <col min="13326" max="13326" width="29.7109375" style="29" customWidth="1"/>
    <col min="13327" max="13327" width="28.28515625" style="29" customWidth="1"/>
    <col min="13328" max="13328" width="20.28515625" style="29" customWidth="1"/>
    <col min="13329" max="13329" width="17.85546875" style="29" customWidth="1"/>
    <col min="13330" max="13330" width="15" style="29" customWidth="1"/>
    <col min="13331" max="13331" width="15.85546875" style="29" customWidth="1"/>
    <col min="13332" max="13332" width="19.5703125" style="29" customWidth="1"/>
    <col min="13333" max="13333" width="24.28515625" style="29" customWidth="1"/>
    <col min="13334" max="13334" width="19.28515625" style="29" customWidth="1"/>
    <col min="13335" max="13335" width="18" style="29" customWidth="1"/>
    <col min="13336" max="13336" width="25.42578125" style="29" customWidth="1"/>
    <col min="13337" max="13337" width="25.7109375" style="29" customWidth="1"/>
    <col min="13338" max="13340" width="11.85546875" style="29" customWidth="1"/>
    <col min="13341" max="13341" width="17.85546875" style="29" customWidth="1"/>
    <col min="13342" max="13342" width="11.85546875" style="29" customWidth="1"/>
    <col min="13343" max="13343" width="26.140625" style="29" customWidth="1"/>
    <col min="13344" max="13344" width="21.42578125" style="29" customWidth="1"/>
    <col min="13345" max="13345" width="32.140625" style="29" customWidth="1"/>
    <col min="13346" max="13346" width="22" style="29" customWidth="1"/>
    <col min="13347" max="13347" width="11.85546875" style="29" customWidth="1"/>
    <col min="13348" max="13348" width="29.85546875" style="29" customWidth="1"/>
    <col min="13349" max="13349" width="25" style="29" customWidth="1"/>
    <col min="13350" max="13350" width="35.7109375" style="29" customWidth="1"/>
    <col min="13351" max="13351" width="25.5703125" style="29" customWidth="1"/>
    <col min="13352" max="13352" width="15.5703125" style="29" customWidth="1"/>
    <col min="13353" max="13353" width="26.42578125" style="29" customWidth="1"/>
    <col min="13354" max="13354" width="16.28515625" style="29" customWidth="1"/>
    <col min="13355" max="13568" width="11.42578125" style="29"/>
    <col min="13569" max="13569" width="2.7109375" style="29" customWidth="1"/>
    <col min="13570" max="13570" width="13" style="29" customWidth="1"/>
    <col min="13571" max="13571" width="8.140625" style="29" customWidth="1"/>
    <col min="13572" max="13572" width="23.85546875" style="29" customWidth="1"/>
    <col min="13573" max="13573" width="20.5703125" style="29" customWidth="1"/>
    <col min="13574" max="13574" width="24.28515625" style="29" customWidth="1"/>
    <col min="13575" max="13575" width="23" style="29" customWidth="1"/>
    <col min="13576" max="13576" width="21.7109375" style="29" customWidth="1"/>
    <col min="13577" max="13577" width="29.42578125" style="29" customWidth="1"/>
    <col min="13578" max="13578" width="16.5703125" style="29" customWidth="1"/>
    <col min="13579" max="13579" width="22.5703125" style="29" customWidth="1"/>
    <col min="13580" max="13580" width="26" style="29" customWidth="1"/>
    <col min="13581" max="13581" width="23.5703125" style="29" customWidth="1"/>
    <col min="13582" max="13582" width="29.7109375" style="29" customWidth="1"/>
    <col min="13583" max="13583" width="28.28515625" style="29" customWidth="1"/>
    <col min="13584" max="13584" width="20.28515625" style="29" customWidth="1"/>
    <col min="13585" max="13585" width="17.85546875" style="29" customWidth="1"/>
    <col min="13586" max="13586" width="15" style="29" customWidth="1"/>
    <col min="13587" max="13587" width="15.85546875" style="29" customWidth="1"/>
    <col min="13588" max="13588" width="19.5703125" style="29" customWidth="1"/>
    <col min="13589" max="13589" width="24.28515625" style="29" customWidth="1"/>
    <col min="13590" max="13590" width="19.28515625" style="29" customWidth="1"/>
    <col min="13591" max="13591" width="18" style="29" customWidth="1"/>
    <col min="13592" max="13592" width="25.42578125" style="29" customWidth="1"/>
    <col min="13593" max="13593" width="25.7109375" style="29" customWidth="1"/>
    <col min="13594" max="13596" width="11.85546875" style="29" customWidth="1"/>
    <col min="13597" max="13597" width="17.85546875" style="29" customWidth="1"/>
    <col min="13598" max="13598" width="11.85546875" style="29" customWidth="1"/>
    <col min="13599" max="13599" width="26.140625" style="29" customWidth="1"/>
    <col min="13600" max="13600" width="21.42578125" style="29" customWidth="1"/>
    <col min="13601" max="13601" width="32.140625" style="29" customWidth="1"/>
    <col min="13602" max="13602" width="22" style="29" customWidth="1"/>
    <col min="13603" max="13603" width="11.85546875" style="29" customWidth="1"/>
    <col min="13604" max="13604" width="29.85546875" style="29" customWidth="1"/>
    <col min="13605" max="13605" width="25" style="29" customWidth="1"/>
    <col min="13606" max="13606" width="35.7109375" style="29" customWidth="1"/>
    <col min="13607" max="13607" width="25.5703125" style="29" customWidth="1"/>
    <col min="13608" max="13608" width="15.5703125" style="29" customWidth="1"/>
    <col min="13609" max="13609" width="26.42578125" style="29" customWidth="1"/>
    <col min="13610" max="13610" width="16.28515625" style="29" customWidth="1"/>
    <col min="13611" max="13824" width="11.42578125" style="29"/>
    <col min="13825" max="13825" width="2.7109375" style="29" customWidth="1"/>
    <col min="13826" max="13826" width="13" style="29" customWidth="1"/>
    <col min="13827" max="13827" width="8.140625" style="29" customWidth="1"/>
    <col min="13828" max="13828" width="23.85546875" style="29" customWidth="1"/>
    <col min="13829" max="13829" width="20.5703125" style="29" customWidth="1"/>
    <col min="13830" max="13830" width="24.28515625" style="29" customWidth="1"/>
    <col min="13831" max="13831" width="23" style="29" customWidth="1"/>
    <col min="13832" max="13832" width="21.7109375" style="29" customWidth="1"/>
    <col min="13833" max="13833" width="29.42578125" style="29" customWidth="1"/>
    <col min="13834" max="13834" width="16.5703125" style="29" customWidth="1"/>
    <col min="13835" max="13835" width="22.5703125" style="29" customWidth="1"/>
    <col min="13836" max="13836" width="26" style="29" customWidth="1"/>
    <col min="13837" max="13837" width="23.5703125" style="29" customWidth="1"/>
    <col min="13838" max="13838" width="29.7109375" style="29" customWidth="1"/>
    <col min="13839" max="13839" width="28.28515625" style="29" customWidth="1"/>
    <col min="13840" max="13840" width="20.28515625" style="29" customWidth="1"/>
    <col min="13841" max="13841" width="17.85546875" style="29" customWidth="1"/>
    <col min="13842" max="13842" width="15" style="29" customWidth="1"/>
    <col min="13843" max="13843" width="15.85546875" style="29" customWidth="1"/>
    <col min="13844" max="13844" width="19.5703125" style="29" customWidth="1"/>
    <col min="13845" max="13845" width="24.28515625" style="29" customWidth="1"/>
    <col min="13846" max="13846" width="19.28515625" style="29" customWidth="1"/>
    <col min="13847" max="13847" width="18" style="29" customWidth="1"/>
    <col min="13848" max="13848" width="25.42578125" style="29" customWidth="1"/>
    <col min="13849" max="13849" width="25.7109375" style="29" customWidth="1"/>
    <col min="13850" max="13852" width="11.85546875" style="29" customWidth="1"/>
    <col min="13853" max="13853" width="17.85546875" style="29" customWidth="1"/>
    <col min="13854" max="13854" width="11.85546875" style="29" customWidth="1"/>
    <col min="13855" max="13855" width="26.140625" style="29" customWidth="1"/>
    <col min="13856" max="13856" width="21.42578125" style="29" customWidth="1"/>
    <col min="13857" max="13857" width="32.140625" style="29" customWidth="1"/>
    <col min="13858" max="13858" width="22" style="29" customWidth="1"/>
    <col min="13859" max="13859" width="11.85546875" style="29" customWidth="1"/>
    <col min="13860" max="13860" width="29.85546875" style="29" customWidth="1"/>
    <col min="13861" max="13861" width="25" style="29" customWidth="1"/>
    <col min="13862" max="13862" width="35.7109375" style="29" customWidth="1"/>
    <col min="13863" max="13863" width="25.5703125" style="29" customWidth="1"/>
    <col min="13864" max="13864" width="15.5703125" style="29" customWidth="1"/>
    <col min="13865" max="13865" width="26.42578125" style="29" customWidth="1"/>
    <col min="13866" max="13866" width="16.28515625" style="29" customWidth="1"/>
    <col min="13867" max="14080" width="11.42578125" style="29"/>
    <col min="14081" max="14081" width="2.7109375" style="29" customWidth="1"/>
    <col min="14082" max="14082" width="13" style="29" customWidth="1"/>
    <col min="14083" max="14083" width="8.140625" style="29" customWidth="1"/>
    <col min="14084" max="14084" width="23.85546875" style="29" customWidth="1"/>
    <col min="14085" max="14085" width="20.5703125" style="29" customWidth="1"/>
    <col min="14086" max="14086" width="24.28515625" style="29" customWidth="1"/>
    <col min="14087" max="14087" width="23" style="29" customWidth="1"/>
    <col min="14088" max="14088" width="21.7109375" style="29" customWidth="1"/>
    <col min="14089" max="14089" width="29.42578125" style="29" customWidth="1"/>
    <col min="14090" max="14090" width="16.5703125" style="29" customWidth="1"/>
    <col min="14091" max="14091" width="22.5703125" style="29" customWidth="1"/>
    <col min="14092" max="14092" width="26" style="29" customWidth="1"/>
    <col min="14093" max="14093" width="23.5703125" style="29" customWidth="1"/>
    <col min="14094" max="14094" width="29.7109375" style="29" customWidth="1"/>
    <col min="14095" max="14095" width="28.28515625" style="29" customWidth="1"/>
    <col min="14096" max="14096" width="20.28515625" style="29" customWidth="1"/>
    <col min="14097" max="14097" width="17.85546875" style="29" customWidth="1"/>
    <col min="14098" max="14098" width="15" style="29" customWidth="1"/>
    <col min="14099" max="14099" width="15.85546875" style="29" customWidth="1"/>
    <col min="14100" max="14100" width="19.5703125" style="29" customWidth="1"/>
    <col min="14101" max="14101" width="24.28515625" style="29" customWidth="1"/>
    <col min="14102" max="14102" width="19.28515625" style="29" customWidth="1"/>
    <col min="14103" max="14103" width="18" style="29" customWidth="1"/>
    <col min="14104" max="14104" width="25.42578125" style="29" customWidth="1"/>
    <col min="14105" max="14105" width="25.7109375" style="29" customWidth="1"/>
    <col min="14106" max="14108" width="11.85546875" style="29" customWidth="1"/>
    <col min="14109" max="14109" width="17.85546875" style="29" customWidth="1"/>
    <col min="14110" max="14110" width="11.85546875" style="29" customWidth="1"/>
    <col min="14111" max="14111" width="26.140625" style="29" customWidth="1"/>
    <col min="14112" max="14112" width="21.42578125" style="29" customWidth="1"/>
    <col min="14113" max="14113" width="32.140625" style="29" customWidth="1"/>
    <col min="14114" max="14114" width="22" style="29" customWidth="1"/>
    <col min="14115" max="14115" width="11.85546875" style="29" customWidth="1"/>
    <col min="14116" max="14116" width="29.85546875" style="29" customWidth="1"/>
    <col min="14117" max="14117" width="25" style="29" customWidth="1"/>
    <col min="14118" max="14118" width="35.7109375" style="29" customWidth="1"/>
    <col min="14119" max="14119" width="25.5703125" style="29" customWidth="1"/>
    <col min="14120" max="14120" width="15.5703125" style="29" customWidth="1"/>
    <col min="14121" max="14121" width="26.42578125" style="29" customWidth="1"/>
    <col min="14122" max="14122" width="16.28515625" style="29" customWidth="1"/>
    <col min="14123" max="14336" width="11.42578125" style="29"/>
    <col min="14337" max="14337" width="2.7109375" style="29" customWidth="1"/>
    <col min="14338" max="14338" width="13" style="29" customWidth="1"/>
    <col min="14339" max="14339" width="8.140625" style="29" customWidth="1"/>
    <col min="14340" max="14340" width="23.85546875" style="29" customWidth="1"/>
    <col min="14341" max="14341" width="20.5703125" style="29" customWidth="1"/>
    <col min="14342" max="14342" width="24.28515625" style="29" customWidth="1"/>
    <col min="14343" max="14343" width="23" style="29" customWidth="1"/>
    <col min="14344" max="14344" width="21.7109375" style="29" customWidth="1"/>
    <col min="14345" max="14345" width="29.42578125" style="29" customWidth="1"/>
    <col min="14346" max="14346" width="16.5703125" style="29" customWidth="1"/>
    <col min="14347" max="14347" width="22.5703125" style="29" customWidth="1"/>
    <col min="14348" max="14348" width="26" style="29" customWidth="1"/>
    <col min="14349" max="14349" width="23.5703125" style="29" customWidth="1"/>
    <col min="14350" max="14350" width="29.7109375" style="29" customWidth="1"/>
    <col min="14351" max="14351" width="28.28515625" style="29" customWidth="1"/>
    <col min="14352" max="14352" width="20.28515625" style="29" customWidth="1"/>
    <col min="14353" max="14353" width="17.85546875" style="29" customWidth="1"/>
    <col min="14354" max="14354" width="15" style="29" customWidth="1"/>
    <col min="14355" max="14355" width="15.85546875" style="29" customWidth="1"/>
    <col min="14356" max="14356" width="19.5703125" style="29" customWidth="1"/>
    <col min="14357" max="14357" width="24.28515625" style="29" customWidth="1"/>
    <col min="14358" max="14358" width="19.28515625" style="29" customWidth="1"/>
    <col min="14359" max="14359" width="18" style="29" customWidth="1"/>
    <col min="14360" max="14360" width="25.42578125" style="29" customWidth="1"/>
    <col min="14361" max="14361" width="25.7109375" style="29" customWidth="1"/>
    <col min="14362" max="14364" width="11.85546875" style="29" customWidth="1"/>
    <col min="14365" max="14365" width="17.85546875" style="29" customWidth="1"/>
    <col min="14366" max="14366" width="11.85546875" style="29" customWidth="1"/>
    <col min="14367" max="14367" width="26.140625" style="29" customWidth="1"/>
    <col min="14368" max="14368" width="21.42578125" style="29" customWidth="1"/>
    <col min="14369" max="14369" width="32.140625" style="29" customWidth="1"/>
    <col min="14370" max="14370" width="22" style="29" customWidth="1"/>
    <col min="14371" max="14371" width="11.85546875" style="29" customWidth="1"/>
    <col min="14372" max="14372" width="29.85546875" style="29" customWidth="1"/>
    <col min="14373" max="14373" width="25" style="29" customWidth="1"/>
    <col min="14374" max="14374" width="35.7109375" style="29" customWidth="1"/>
    <col min="14375" max="14375" width="25.5703125" style="29" customWidth="1"/>
    <col min="14376" max="14376" width="15.5703125" style="29" customWidth="1"/>
    <col min="14377" max="14377" width="26.42578125" style="29" customWidth="1"/>
    <col min="14378" max="14378" width="16.28515625" style="29" customWidth="1"/>
    <col min="14379" max="14592" width="11.42578125" style="29"/>
    <col min="14593" max="14593" width="2.7109375" style="29" customWidth="1"/>
    <col min="14594" max="14594" width="13" style="29" customWidth="1"/>
    <col min="14595" max="14595" width="8.140625" style="29" customWidth="1"/>
    <col min="14596" max="14596" width="23.85546875" style="29" customWidth="1"/>
    <col min="14597" max="14597" width="20.5703125" style="29" customWidth="1"/>
    <col min="14598" max="14598" width="24.28515625" style="29" customWidth="1"/>
    <col min="14599" max="14599" width="23" style="29" customWidth="1"/>
    <col min="14600" max="14600" width="21.7109375" style="29" customWidth="1"/>
    <col min="14601" max="14601" width="29.42578125" style="29" customWidth="1"/>
    <col min="14602" max="14602" width="16.5703125" style="29" customWidth="1"/>
    <col min="14603" max="14603" width="22.5703125" style="29" customWidth="1"/>
    <col min="14604" max="14604" width="26" style="29" customWidth="1"/>
    <col min="14605" max="14605" width="23.5703125" style="29" customWidth="1"/>
    <col min="14606" max="14606" width="29.7109375" style="29" customWidth="1"/>
    <col min="14607" max="14607" width="28.28515625" style="29" customWidth="1"/>
    <col min="14608" max="14608" width="20.28515625" style="29" customWidth="1"/>
    <col min="14609" max="14609" width="17.85546875" style="29" customWidth="1"/>
    <col min="14610" max="14610" width="15" style="29" customWidth="1"/>
    <col min="14611" max="14611" width="15.85546875" style="29" customWidth="1"/>
    <col min="14612" max="14612" width="19.5703125" style="29" customWidth="1"/>
    <col min="14613" max="14613" width="24.28515625" style="29" customWidth="1"/>
    <col min="14614" max="14614" width="19.28515625" style="29" customWidth="1"/>
    <col min="14615" max="14615" width="18" style="29" customWidth="1"/>
    <col min="14616" max="14616" width="25.42578125" style="29" customWidth="1"/>
    <col min="14617" max="14617" width="25.7109375" style="29" customWidth="1"/>
    <col min="14618" max="14620" width="11.85546875" style="29" customWidth="1"/>
    <col min="14621" max="14621" width="17.85546875" style="29" customWidth="1"/>
    <col min="14622" max="14622" width="11.85546875" style="29" customWidth="1"/>
    <col min="14623" max="14623" width="26.140625" style="29" customWidth="1"/>
    <col min="14624" max="14624" width="21.42578125" style="29" customWidth="1"/>
    <col min="14625" max="14625" width="32.140625" style="29" customWidth="1"/>
    <col min="14626" max="14626" width="22" style="29" customWidth="1"/>
    <col min="14627" max="14627" width="11.85546875" style="29" customWidth="1"/>
    <col min="14628" max="14628" width="29.85546875" style="29" customWidth="1"/>
    <col min="14629" max="14629" width="25" style="29" customWidth="1"/>
    <col min="14630" max="14630" width="35.7109375" style="29" customWidth="1"/>
    <col min="14631" max="14631" width="25.5703125" style="29" customWidth="1"/>
    <col min="14632" max="14632" width="15.5703125" style="29" customWidth="1"/>
    <col min="14633" max="14633" width="26.42578125" style="29" customWidth="1"/>
    <col min="14634" max="14634" width="16.28515625" style="29" customWidth="1"/>
    <col min="14635" max="14848" width="11.42578125" style="29"/>
    <col min="14849" max="14849" width="2.7109375" style="29" customWidth="1"/>
    <col min="14850" max="14850" width="13" style="29" customWidth="1"/>
    <col min="14851" max="14851" width="8.140625" style="29" customWidth="1"/>
    <col min="14852" max="14852" width="23.85546875" style="29" customWidth="1"/>
    <col min="14853" max="14853" width="20.5703125" style="29" customWidth="1"/>
    <col min="14854" max="14854" width="24.28515625" style="29" customWidth="1"/>
    <col min="14855" max="14855" width="23" style="29" customWidth="1"/>
    <col min="14856" max="14856" width="21.7109375" style="29" customWidth="1"/>
    <col min="14857" max="14857" width="29.42578125" style="29" customWidth="1"/>
    <col min="14858" max="14858" width="16.5703125" style="29" customWidth="1"/>
    <col min="14859" max="14859" width="22.5703125" style="29" customWidth="1"/>
    <col min="14860" max="14860" width="26" style="29" customWidth="1"/>
    <col min="14861" max="14861" width="23.5703125" style="29" customWidth="1"/>
    <col min="14862" max="14862" width="29.7109375" style="29" customWidth="1"/>
    <col min="14863" max="14863" width="28.28515625" style="29" customWidth="1"/>
    <col min="14864" max="14864" width="20.28515625" style="29" customWidth="1"/>
    <col min="14865" max="14865" width="17.85546875" style="29" customWidth="1"/>
    <col min="14866" max="14866" width="15" style="29" customWidth="1"/>
    <col min="14867" max="14867" width="15.85546875" style="29" customWidth="1"/>
    <col min="14868" max="14868" width="19.5703125" style="29" customWidth="1"/>
    <col min="14869" max="14869" width="24.28515625" style="29" customWidth="1"/>
    <col min="14870" max="14870" width="19.28515625" style="29" customWidth="1"/>
    <col min="14871" max="14871" width="18" style="29" customWidth="1"/>
    <col min="14872" max="14872" width="25.42578125" style="29" customWidth="1"/>
    <col min="14873" max="14873" width="25.7109375" style="29" customWidth="1"/>
    <col min="14874" max="14876" width="11.85546875" style="29" customWidth="1"/>
    <col min="14877" max="14877" width="17.85546875" style="29" customWidth="1"/>
    <col min="14878" max="14878" width="11.85546875" style="29" customWidth="1"/>
    <col min="14879" max="14879" width="26.140625" style="29" customWidth="1"/>
    <col min="14880" max="14880" width="21.42578125" style="29" customWidth="1"/>
    <col min="14881" max="14881" width="32.140625" style="29" customWidth="1"/>
    <col min="14882" max="14882" width="22" style="29" customWidth="1"/>
    <col min="14883" max="14883" width="11.85546875" style="29" customWidth="1"/>
    <col min="14884" max="14884" width="29.85546875" style="29" customWidth="1"/>
    <col min="14885" max="14885" width="25" style="29" customWidth="1"/>
    <col min="14886" max="14886" width="35.7109375" style="29" customWidth="1"/>
    <col min="14887" max="14887" width="25.5703125" style="29" customWidth="1"/>
    <col min="14888" max="14888" width="15.5703125" style="29" customWidth="1"/>
    <col min="14889" max="14889" width="26.42578125" style="29" customWidth="1"/>
    <col min="14890" max="14890" width="16.28515625" style="29" customWidth="1"/>
    <col min="14891" max="15104" width="11.42578125" style="29"/>
    <col min="15105" max="15105" width="2.7109375" style="29" customWidth="1"/>
    <col min="15106" max="15106" width="13" style="29" customWidth="1"/>
    <col min="15107" max="15107" width="8.140625" style="29" customWidth="1"/>
    <col min="15108" max="15108" width="23.85546875" style="29" customWidth="1"/>
    <col min="15109" max="15109" width="20.5703125" style="29" customWidth="1"/>
    <col min="15110" max="15110" width="24.28515625" style="29" customWidth="1"/>
    <col min="15111" max="15111" width="23" style="29" customWidth="1"/>
    <col min="15112" max="15112" width="21.7109375" style="29" customWidth="1"/>
    <col min="15113" max="15113" width="29.42578125" style="29" customWidth="1"/>
    <col min="15114" max="15114" width="16.5703125" style="29" customWidth="1"/>
    <col min="15115" max="15115" width="22.5703125" style="29" customWidth="1"/>
    <col min="15116" max="15116" width="26" style="29" customWidth="1"/>
    <col min="15117" max="15117" width="23.5703125" style="29" customWidth="1"/>
    <col min="15118" max="15118" width="29.7109375" style="29" customWidth="1"/>
    <col min="15119" max="15119" width="28.28515625" style="29" customWidth="1"/>
    <col min="15120" max="15120" width="20.28515625" style="29" customWidth="1"/>
    <col min="15121" max="15121" width="17.85546875" style="29" customWidth="1"/>
    <col min="15122" max="15122" width="15" style="29" customWidth="1"/>
    <col min="15123" max="15123" width="15.85546875" style="29" customWidth="1"/>
    <col min="15124" max="15124" width="19.5703125" style="29" customWidth="1"/>
    <col min="15125" max="15125" width="24.28515625" style="29" customWidth="1"/>
    <col min="15126" max="15126" width="19.28515625" style="29" customWidth="1"/>
    <col min="15127" max="15127" width="18" style="29" customWidth="1"/>
    <col min="15128" max="15128" width="25.42578125" style="29" customWidth="1"/>
    <col min="15129" max="15129" width="25.7109375" style="29" customWidth="1"/>
    <col min="15130" max="15132" width="11.85546875" style="29" customWidth="1"/>
    <col min="15133" max="15133" width="17.85546875" style="29" customWidth="1"/>
    <col min="15134" max="15134" width="11.85546875" style="29" customWidth="1"/>
    <col min="15135" max="15135" width="26.140625" style="29" customWidth="1"/>
    <col min="15136" max="15136" width="21.42578125" style="29" customWidth="1"/>
    <col min="15137" max="15137" width="32.140625" style="29" customWidth="1"/>
    <col min="15138" max="15138" width="22" style="29" customWidth="1"/>
    <col min="15139" max="15139" width="11.85546875" style="29" customWidth="1"/>
    <col min="15140" max="15140" width="29.85546875" style="29" customWidth="1"/>
    <col min="15141" max="15141" width="25" style="29" customWidth="1"/>
    <col min="15142" max="15142" width="35.7109375" style="29" customWidth="1"/>
    <col min="15143" max="15143" width="25.5703125" style="29" customWidth="1"/>
    <col min="15144" max="15144" width="15.5703125" style="29" customWidth="1"/>
    <col min="15145" max="15145" width="26.42578125" style="29" customWidth="1"/>
    <col min="15146" max="15146" width="16.28515625" style="29" customWidth="1"/>
    <col min="15147" max="15360" width="11.42578125" style="29"/>
    <col min="15361" max="15361" width="2.7109375" style="29" customWidth="1"/>
    <col min="15362" max="15362" width="13" style="29" customWidth="1"/>
    <col min="15363" max="15363" width="8.140625" style="29" customWidth="1"/>
    <col min="15364" max="15364" width="23.85546875" style="29" customWidth="1"/>
    <col min="15365" max="15365" width="20.5703125" style="29" customWidth="1"/>
    <col min="15366" max="15366" width="24.28515625" style="29" customWidth="1"/>
    <col min="15367" max="15367" width="23" style="29" customWidth="1"/>
    <col min="15368" max="15368" width="21.7109375" style="29" customWidth="1"/>
    <col min="15369" max="15369" width="29.42578125" style="29" customWidth="1"/>
    <col min="15370" max="15370" width="16.5703125" style="29" customWidth="1"/>
    <col min="15371" max="15371" width="22.5703125" style="29" customWidth="1"/>
    <col min="15372" max="15372" width="26" style="29" customWidth="1"/>
    <col min="15373" max="15373" width="23.5703125" style="29" customWidth="1"/>
    <col min="15374" max="15374" width="29.7109375" style="29" customWidth="1"/>
    <col min="15375" max="15375" width="28.28515625" style="29" customWidth="1"/>
    <col min="15376" max="15376" width="20.28515625" style="29" customWidth="1"/>
    <col min="15377" max="15377" width="17.85546875" style="29" customWidth="1"/>
    <col min="15378" max="15378" width="15" style="29" customWidth="1"/>
    <col min="15379" max="15379" width="15.85546875" style="29" customWidth="1"/>
    <col min="15380" max="15380" width="19.5703125" style="29" customWidth="1"/>
    <col min="15381" max="15381" width="24.28515625" style="29" customWidth="1"/>
    <col min="15382" max="15382" width="19.28515625" style="29" customWidth="1"/>
    <col min="15383" max="15383" width="18" style="29" customWidth="1"/>
    <col min="15384" max="15384" width="25.42578125" style="29" customWidth="1"/>
    <col min="15385" max="15385" width="25.7109375" style="29" customWidth="1"/>
    <col min="15386" max="15388" width="11.85546875" style="29" customWidth="1"/>
    <col min="15389" max="15389" width="17.85546875" style="29" customWidth="1"/>
    <col min="15390" max="15390" width="11.85546875" style="29" customWidth="1"/>
    <col min="15391" max="15391" width="26.140625" style="29" customWidth="1"/>
    <col min="15392" max="15392" width="21.42578125" style="29" customWidth="1"/>
    <col min="15393" max="15393" width="32.140625" style="29" customWidth="1"/>
    <col min="15394" max="15394" width="22" style="29" customWidth="1"/>
    <col min="15395" max="15395" width="11.85546875" style="29" customWidth="1"/>
    <col min="15396" max="15396" width="29.85546875" style="29" customWidth="1"/>
    <col min="15397" max="15397" width="25" style="29" customWidth="1"/>
    <col min="15398" max="15398" width="35.7109375" style="29" customWidth="1"/>
    <col min="15399" max="15399" width="25.5703125" style="29" customWidth="1"/>
    <col min="15400" max="15400" width="15.5703125" style="29" customWidth="1"/>
    <col min="15401" max="15401" width="26.42578125" style="29" customWidth="1"/>
    <col min="15402" max="15402" width="16.28515625" style="29" customWidth="1"/>
    <col min="15403" max="15616" width="11.42578125" style="29"/>
    <col min="15617" max="15617" width="2.7109375" style="29" customWidth="1"/>
    <col min="15618" max="15618" width="13" style="29" customWidth="1"/>
    <col min="15619" max="15619" width="8.140625" style="29" customWidth="1"/>
    <col min="15620" max="15620" width="23.85546875" style="29" customWidth="1"/>
    <col min="15621" max="15621" width="20.5703125" style="29" customWidth="1"/>
    <col min="15622" max="15622" width="24.28515625" style="29" customWidth="1"/>
    <col min="15623" max="15623" width="23" style="29" customWidth="1"/>
    <col min="15624" max="15624" width="21.7109375" style="29" customWidth="1"/>
    <col min="15625" max="15625" width="29.42578125" style="29" customWidth="1"/>
    <col min="15626" max="15626" width="16.5703125" style="29" customWidth="1"/>
    <col min="15627" max="15627" width="22.5703125" style="29" customWidth="1"/>
    <col min="15628" max="15628" width="26" style="29" customWidth="1"/>
    <col min="15629" max="15629" width="23.5703125" style="29" customWidth="1"/>
    <col min="15630" max="15630" width="29.7109375" style="29" customWidth="1"/>
    <col min="15631" max="15631" width="28.28515625" style="29" customWidth="1"/>
    <col min="15632" max="15632" width="20.28515625" style="29" customWidth="1"/>
    <col min="15633" max="15633" width="17.85546875" style="29" customWidth="1"/>
    <col min="15634" max="15634" width="15" style="29" customWidth="1"/>
    <col min="15635" max="15635" width="15.85546875" style="29" customWidth="1"/>
    <col min="15636" max="15636" width="19.5703125" style="29" customWidth="1"/>
    <col min="15637" max="15637" width="24.28515625" style="29" customWidth="1"/>
    <col min="15638" max="15638" width="19.28515625" style="29" customWidth="1"/>
    <col min="15639" max="15639" width="18" style="29" customWidth="1"/>
    <col min="15640" max="15640" width="25.42578125" style="29" customWidth="1"/>
    <col min="15641" max="15641" width="25.7109375" style="29" customWidth="1"/>
    <col min="15642" max="15644" width="11.85546875" style="29" customWidth="1"/>
    <col min="15645" max="15645" width="17.85546875" style="29" customWidth="1"/>
    <col min="15646" max="15646" width="11.85546875" style="29" customWidth="1"/>
    <col min="15647" max="15647" width="26.140625" style="29" customWidth="1"/>
    <col min="15648" max="15648" width="21.42578125" style="29" customWidth="1"/>
    <col min="15649" max="15649" width="32.140625" style="29" customWidth="1"/>
    <col min="15650" max="15650" width="22" style="29" customWidth="1"/>
    <col min="15651" max="15651" width="11.85546875" style="29" customWidth="1"/>
    <col min="15652" max="15652" width="29.85546875" style="29" customWidth="1"/>
    <col min="15653" max="15653" width="25" style="29" customWidth="1"/>
    <col min="15654" max="15654" width="35.7109375" style="29" customWidth="1"/>
    <col min="15655" max="15655" width="25.5703125" style="29" customWidth="1"/>
    <col min="15656" max="15656" width="15.5703125" style="29" customWidth="1"/>
    <col min="15657" max="15657" width="26.42578125" style="29" customWidth="1"/>
    <col min="15658" max="15658" width="16.28515625" style="29" customWidth="1"/>
    <col min="15659" max="15872" width="11.42578125" style="29"/>
    <col min="15873" max="15873" width="2.7109375" style="29" customWidth="1"/>
    <col min="15874" max="15874" width="13" style="29" customWidth="1"/>
    <col min="15875" max="15875" width="8.140625" style="29" customWidth="1"/>
    <col min="15876" max="15876" width="23.85546875" style="29" customWidth="1"/>
    <col min="15877" max="15877" width="20.5703125" style="29" customWidth="1"/>
    <col min="15878" max="15878" width="24.28515625" style="29" customWidth="1"/>
    <col min="15879" max="15879" width="23" style="29" customWidth="1"/>
    <col min="15880" max="15880" width="21.7109375" style="29" customWidth="1"/>
    <col min="15881" max="15881" width="29.42578125" style="29" customWidth="1"/>
    <col min="15882" max="15882" width="16.5703125" style="29" customWidth="1"/>
    <col min="15883" max="15883" width="22.5703125" style="29" customWidth="1"/>
    <col min="15884" max="15884" width="26" style="29" customWidth="1"/>
    <col min="15885" max="15885" width="23.5703125" style="29" customWidth="1"/>
    <col min="15886" max="15886" width="29.7109375" style="29" customWidth="1"/>
    <col min="15887" max="15887" width="28.28515625" style="29" customWidth="1"/>
    <col min="15888" max="15888" width="20.28515625" style="29" customWidth="1"/>
    <col min="15889" max="15889" width="17.85546875" style="29" customWidth="1"/>
    <col min="15890" max="15890" width="15" style="29" customWidth="1"/>
    <col min="15891" max="15891" width="15.85546875" style="29" customWidth="1"/>
    <col min="15892" max="15892" width="19.5703125" style="29" customWidth="1"/>
    <col min="15893" max="15893" width="24.28515625" style="29" customWidth="1"/>
    <col min="15894" max="15894" width="19.28515625" style="29" customWidth="1"/>
    <col min="15895" max="15895" width="18" style="29" customWidth="1"/>
    <col min="15896" max="15896" width="25.42578125" style="29" customWidth="1"/>
    <col min="15897" max="15897" width="25.7109375" style="29" customWidth="1"/>
    <col min="15898" max="15900" width="11.85546875" style="29" customWidth="1"/>
    <col min="15901" max="15901" width="17.85546875" style="29" customWidth="1"/>
    <col min="15902" max="15902" width="11.85546875" style="29" customWidth="1"/>
    <col min="15903" max="15903" width="26.140625" style="29" customWidth="1"/>
    <col min="15904" max="15904" width="21.42578125" style="29" customWidth="1"/>
    <col min="15905" max="15905" width="32.140625" style="29" customWidth="1"/>
    <col min="15906" max="15906" width="22" style="29" customWidth="1"/>
    <col min="15907" max="15907" width="11.85546875" style="29" customWidth="1"/>
    <col min="15908" max="15908" width="29.85546875" style="29" customWidth="1"/>
    <col min="15909" max="15909" width="25" style="29" customWidth="1"/>
    <col min="15910" max="15910" width="35.7109375" style="29" customWidth="1"/>
    <col min="15911" max="15911" width="25.5703125" style="29" customWidth="1"/>
    <col min="15912" max="15912" width="15.5703125" style="29" customWidth="1"/>
    <col min="15913" max="15913" width="26.42578125" style="29" customWidth="1"/>
    <col min="15914" max="15914" width="16.28515625" style="29" customWidth="1"/>
    <col min="15915" max="16128" width="11.42578125" style="29"/>
    <col min="16129" max="16129" width="2.7109375" style="29" customWidth="1"/>
    <col min="16130" max="16130" width="13" style="29" customWidth="1"/>
    <col min="16131" max="16131" width="8.140625" style="29" customWidth="1"/>
    <col min="16132" max="16132" width="23.85546875" style="29" customWidth="1"/>
    <col min="16133" max="16133" width="20.5703125" style="29" customWidth="1"/>
    <col min="16134" max="16134" width="24.28515625" style="29" customWidth="1"/>
    <col min="16135" max="16135" width="23" style="29" customWidth="1"/>
    <col min="16136" max="16136" width="21.7109375" style="29" customWidth="1"/>
    <col min="16137" max="16137" width="29.42578125" style="29" customWidth="1"/>
    <col min="16138" max="16138" width="16.5703125" style="29" customWidth="1"/>
    <col min="16139" max="16139" width="22.5703125" style="29" customWidth="1"/>
    <col min="16140" max="16140" width="26" style="29" customWidth="1"/>
    <col min="16141" max="16141" width="23.5703125" style="29" customWidth="1"/>
    <col min="16142" max="16142" width="29.7109375" style="29" customWidth="1"/>
    <col min="16143" max="16143" width="28.28515625" style="29" customWidth="1"/>
    <col min="16144" max="16144" width="20.28515625" style="29" customWidth="1"/>
    <col min="16145" max="16145" width="17.85546875" style="29" customWidth="1"/>
    <col min="16146" max="16146" width="15" style="29" customWidth="1"/>
    <col min="16147" max="16147" width="15.85546875" style="29" customWidth="1"/>
    <col min="16148" max="16148" width="19.5703125" style="29" customWidth="1"/>
    <col min="16149" max="16149" width="24.28515625" style="29" customWidth="1"/>
    <col min="16150" max="16150" width="19.28515625" style="29" customWidth="1"/>
    <col min="16151" max="16151" width="18" style="29" customWidth="1"/>
    <col min="16152" max="16152" width="25.42578125" style="29" customWidth="1"/>
    <col min="16153" max="16153" width="25.7109375" style="29" customWidth="1"/>
    <col min="16154" max="16156" width="11.85546875" style="29" customWidth="1"/>
    <col min="16157" max="16157" width="17.85546875" style="29" customWidth="1"/>
    <col min="16158" max="16158" width="11.85546875" style="29" customWidth="1"/>
    <col min="16159" max="16159" width="26.140625" style="29" customWidth="1"/>
    <col min="16160" max="16160" width="21.42578125" style="29" customWidth="1"/>
    <col min="16161" max="16161" width="32.140625" style="29" customWidth="1"/>
    <col min="16162" max="16162" width="22" style="29" customWidth="1"/>
    <col min="16163" max="16163" width="11.85546875" style="29" customWidth="1"/>
    <col min="16164" max="16164" width="29.85546875" style="29" customWidth="1"/>
    <col min="16165" max="16165" width="25" style="29" customWidth="1"/>
    <col min="16166" max="16166" width="35.7109375" style="29" customWidth="1"/>
    <col min="16167" max="16167" width="25.5703125" style="29" customWidth="1"/>
    <col min="16168" max="16168" width="15.5703125" style="29" customWidth="1"/>
    <col min="16169" max="16169" width="26.42578125" style="29" customWidth="1"/>
    <col min="16170" max="16170" width="16.28515625" style="29" customWidth="1"/>
    <col min="16171" max="16384" width="11.42578125" style="29"/>
  </cols>
  <sheetData>
    <row r="1" spans="1:42" ht="38.1" customHeight="1" x14ac:dyDescent="0.2">
      <c r="B1" s="30"/>
    </row>
    <row r="2" spans="1:42" ht="38.1" customHeight="1" x14ac:dyDescent="0.2"/>
    <row r="3" spans="1:42" ht="20.100000000000001" customHeight="1" thickBot="1" x14ac:dyDescent="0.25">
      <c r="A3" s="31"/>
      <c r="B3" s="32" t="s">
        <v>166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ht="13.5" thickTop="1" x14ac:dyDescent="0.2">
      <c r="A4" s="45"/>
      <c r="B4" s="4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</row>
    <row r="5" spans="1:42" ht="15.75" x14ac:dyDescent="0.25">
      <c r="A5" s="45"/>
      <c r="B5" s="58" t="s">
        <v>49</v>
      </c>
      <c r="C5" s="59"/>
      <c r="D5" s="59"/>
      <c r="E5" s="59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</row>
    <row r="6" spans="1:42" ht="15.75" x14ac:dyDescent="0.25">
      <c r="B6" s="35" t="e">
        <f>#REF!</f>
        <v>#REF!</v>
      </c>
      <c r="C6" s="36"/>
      <c r="D6" s="36"/>
      <c r="E6" s="36"/>
    </row>
    <row r="7" spans="1:42" x14ac:dyDescent="0.2">
      <c r="B7" s="37" t="s">
        <v>72</v>
      </c>
      <c r="C7" s="38" t="s">
        <v>73</v>
      </c>
      <c r="D7" s="38" t="s">
        <v>74</v>
      </c>
      <c r="E7" s="38" t="s">
        <v>253</v>
      </c>
      <c r="F7" s="38" t="s">
        <v>254</v>
      </c>
      <c r="G7" s="38" t="s">
        <v>255</v>
      </c>
      <c r="H7" s="38" t="s">
        <v>256</v>
      </c>
      <c r="I7" s="38" t="s">
        <v>257</v>
      </c>
      <c r="J7" s="38" t="s">
        <v>258</v>
      </c>
      <c r="K7" s="38" t="s">
        <v>259</v>
      </c>
      <c r="L7" s="38" t="s">
        <v>260</v>
      </c>
      <c r="M7" s="38" t="s">
        <v>261</v>
      </c>
      <c r="N7" s="38" t="s">
        <v>262</v>
      </c>
      <c r="O7" s="38" t="s">
        <v>263</v>
      </c>
      <c r="P7" s="38" t="s">
        <v>264</v>
      </c>
      <c r="Q7" s="38" t="s">
        <v>265</v>
      </c>
      <c r="R7" s="38" t="s">
        <v>266</v>
      </c>
      <c r="S7" s="38" t="s">
        <v>267</v>
      </c>
      <c r="T7" s="38" t="s">
        <v>268</v>
      </c>
      <c r="U7" s="38" t="s">
        <v>269</v>
      </c>
      <c r="V7" s="38" t="s">
        <v>270</v>
      </c>
      <c r="W7" s="38" t="s">
        <v>271</v>
      </c>
      <c r="X7" s="38" t="s">
        <v>272</v>
      </c>
      <c r="Y7" s="38" t="s">
        <v>273</v>
      </c>
      <c r="Z7" s="38" t="s">
        <v>274</v>
      </c>
      <c r="AA7" s="38" t="s">
        <v>275</v>
      </c>
      <c r="AB7" s="38" t="s">
        <v>276</v>
      </c>
      <c r="AC7" s="38" t="s">
        <v>277</v>
      </c>
      <c r="AD7" s="38" t="s">
        <v>278</v>
      </c>
      <c r="AE7" s="38" t="s">
        <v>279</v>
      </c>
      <c r="AF7" s="38" t="s">
        <v>280</v>
      </c>
      <c r="AG7" s="38" t="s">
        <v>281</v>
      </c>
      <c r="AH7" s="38" t="s">
        <v>282</v>
      </c>
      <c r="AI7" s="38" t="s">
        <v>283</v>
      </c>
      <c r="AJ7" s="38" t="s">
        <v>284</v>
      </c>
      <c r="AK7" s="38" t="s">
        <v>285</v>
      </c>
      <c r="AL7" s="38" t="s">
        <v>286</v>
      </c>
      <c r="AM7" s="38" t="s">
        <v>287</v>
      </c>
      <c r="AN7" s="38" t="s">
        <v>288</v>
      </c>
      <c r="AO7" s="38" t="s">
        <v>289</v>
      </c>
      <c r="AP7" s="38" t="s">
        <v>290</v>
      </c>
    </row>
    <row r="8" spans="1:42" ht="15" x14ac:dyDescent="0.25">
      <c r="B8" s="39" t="s">
        <v>114</v>
      </c>
      <c r="C8" t="s">
        <v>327</v>
      </c>
      <c r="D8" t="s">
        <v>115</v>
      </c>
      <c r="E8" s="40">
        <v>100</v>
      </c>
      <c r="F8" s="40">
        <v>78.400000000000006</v>
      </c>
      <c r="G8" s="40">
        <v>38.92</v>
      </c>
      <c r="H8" s="40">
        <v>39.090000000000003</v>
      </c>
      <c r="I8" s="40">
        <v>61.52</v>
      </c>
      <c r="J8" s="40">
        <v>100</v>
      </c>
      <c r="K8" s="40">
        <v>23.05</v>
      </c>
      <c r="L8" s="40">
        <v>42.46</v>
      </c>
      <c r="M8" s="40">
        <v>2.96</v>
      </c>
      <c r="N8" s="40">
        <v>84.72</v>
      </c>
      <c r="O8" s="40">
        <v>11.67</v>
      </c>
      <c r="P8" s="40">
        <v>0.14000000000000001</v>
      </c>
      <c r="Q8" s="40">
        <v>0</v>
      </c>
      <c r="R8" s="7">
        <v>35628</v>
      </c>
      <c r="S8" s="7">
        <v>35628</v>
      </c>
      <c r="T8" s="7">
        <v>27932</v>
      </c>
      <c r="U8" s="7">
        <v>4247</v>
      </c>
      <c r="V8" s="7">
        <v>1653</v>
      </c>
      <c r="W8" s="7">
        <v>1660</v>
      </c>
      <c r="X8" s="7">
        <v>15707</v>
      </c>
      <c r="Y8" s="7">
        <v>9663</v>
      </c>
      <c r="Z8" s="7">
        <v>19456</v>
      </c>
      <c r="AA8" s="7">
        <v>36492</v>
      </c>
      <c r="AB8" s="7">
        <v>7519</v>
      </c>
      <c r="AC8" s="7">
        <v>1733</v>
      </c>
      <c r="AD8" s="7">
        <v>11775</v>
      </c>
      <c r="AE8" s="7">
        <v>9809</v>
      </c>
      <c r="AF8" s="7">
        <v>4165</v>
      </c>
      <c r="AG8" s="7">
        <v>6</v>
      </c>
      <c r="AH8" s="7">
        <v>203</v>
      </c>
      <c r="AI8" s="7">
        <v>25723</v>
      </c>
      <c r="AJ8" s="7">
        <v>21736</v>
      </c>
      <c r="AK8" s="7">
        <v>18415</v>
      </c>
      <c r="AL8" s="7">
        <v>335</v>
      </c>
      <c r="AM8" s="7">
        <v>2870</v>
      </c>
      <c r="AN8" s="7">
        <v>49</v>
      </c>
      <c r="AO8" s="7">
        <v>0</v>
      </c>
      <c r="AP8" s="7">
        <v>0</v>
      </c>
    </row>
    <row r="9" spans="1:42" ht="15" x14ac:dyDescent="0.25">
      <c r="B9" s="39" t="s">
        <v>116</v>
      </c>
      <c r="C9" t="s">
        <v>327</v>
      </c>
      <c r="D9" t="s">
        <v>117</v>
      </c>
      <c r="E9" s="40">
        <v>100</v>
      </c>
      <c r="F9" s="40">
        <v>86.08</v>
      </c>
      <c r="G9" s="40">
        <v>45.67</v>
      </c>
      <c r="H9" s="40">
        <v>34.57</v>
      </c>
      <c r="I9" s="40">
        <v>62.92</v>
      </c>
      <c r="J9" s="40">
        <v>100</v>
      </c>
      <c r="K9" s="40">
        <v>28.2</v>
      </c>
      <c r="L9" s="40">
        <v>40.98</v>
      </c>
      <c r="M9" s="40">
        <v>1.21</v>
      </c>
      <c r="N9" s="40">
        <v>89.87</v>
      </c>
      <c r="O9" s="40">
        <v>6.08</v>
      </c>
      <c r="P9" s="40">
        <v>0.03</v>
      </c>
      <c r="Q9" s="40">
        <v>0</v>
      </c>
      <c r="R9" s="7">
        <v>10019</v>
      </c>
      <c r="S9" s="7">
        <v>10019</v>
      </c>
      <c r="T9" s="7">
        <v>8624</v>
      </c>
      <c r="U9" s="7">
        <v>2019</v>
      </c>
      <c r="V9" s="7">
        <v>922</v>
      </c>
      <c r="W9" s="7">
        <v>698</v>
      </c>
      <c r="X9" s="7">
        <v>7249</v>
      </c>
      <c r="Y9" s="7">
        <v>4561</v>
      </c>
      <c r="Z9" s="7">
        <v>5419</v>
      </c>
      <c r="AA9" s="7">
        <v>9251</v>
      </c>
      <c r="AB9" s="7">
        <v>2259</v>
      </c>
      <c r="AC9" s="7">
        <v>637</v>
      </c>
      <c r="AD9" s="7">
        <v>3461</v>
      </c>
      <c r="AE9" s="7">
        <v>2884</v>
      </c>
      <c r="AF9" s="7">
        <v>1182</v>
      </c>
      <c r="AG9" s="7">
        <v>3</v>
      </c>
      <c r="AH9" s="7">
        <v>247</v>
      </c>
      <c r="AI9" s="7">
        <v>7291</v>
      </c>
      <c r="AJ9" s="7">
        <v>6161</v>
      </c>
      <c r="AK9" s="7">
        <v>5537</v>
      </c>
      <c r="AL9" s="7">
        <v>80</v>
      </c>
      <c r="AM9" s="7">
        <v>1316</v>
      </c>
      <c r="AN9" s="7">
        <v>3</v>
      </c>
      <c r="AO9" s="7">
        <v>0</v>
      </c>
      <c r="AP9" s="7">
        <v>1</v>
      </c>
    </row>
    <row r="10" spans="1:42" ht="15" x14ac:dyDescent="0.25">
      <c r="B10" s="39" t="s">
        <v>118</v>
      </c>
      <c r="C10" t="s">
        <v>327</v>
      </c>
      <c r="D10" t="s">
        <v>119</v>
      </c>
      <c r="E10" s="40">
        <v>100</v>
      </c>
      <c r="F10" s="40">
        <v>68.83</v>
      </c>
      <c r="G10" s="40">
        <v>41.55</v>
      </c>
      <c r="H10" s="40">
        <v>31.31</v>
      </c>
      <c r="I10" s="40">
        <v>59.64</v>
      </c>
      <c r="J10" s="40">
        <v>90.81</v>
      </c>
      <c r="K10" s="40">
        <v>16.68</v>
      </c>
      <c r="L10" s="40">
        <v>30.61</v>
      </c>
      <c r="M10" s="40">
        <v>0</v>
      </c>
      <c r="N10" s="40">
        <v>61.18</v>
      </c>
      <c r="O10" s="40">
        <v>7.67</v>
      </c>
      <c r="P10" s="40">
        <v>0.53</v>
      </c>
      <c r="Q10" s="40">
        <v>0</v>
      </c>
      <c r="R10" s="7">
        <v>13233</v>
      </c>
      <c r="S10" s="7">
        <v>13233</v>
      </c>
      <c r="T10" s="7">
        <v>9108</v>
      </c>
      <c r="U10" s="7">
        <v>1875</v>
      </c>
      <c r="V10" s="7">
        <v>779</v>
      </c>
      <c r="W10" s="7">
        <v>587</v>
      </c>
      <c r="X10" s="7">
        <v>7206</v>
      </c>
      <c r="Y10" s="7">
        <v>4298</v>
      </c>
      <c r="Z10" s="7">
        <v>7038</v>
      </c>
      <c r="AA10" s="7">
        <v>6391</v>
      </c>
      <c r="AB10" s="7">
        <v>2950</v>
      </c>
      <c r="AC10" s="7">
        <v>492</v>
      </c>
      <c r="AD10" s="7">
        <v>4568</v>
      </c>
      <c r="AE10" s="7">
        <v>3806</v>
      </c>
      <c r="AF10" s="7">
        <v>1165</v>
      </c>
      <c r="AG10" s="7">
        <v>0</v>
      </c>
      <c r="AH10" s="7">
        <v>124</v>
      </c>
      <c r="AI10" s="7">
        <v>9593</v>
      </c>
      <c r="AJ10" s="7">
        <v>8107</v>
      </c>
      <c r="AK10" s="7">
        <v>4960</v>
      </c>
      <c r="AL10" s="7">
        <v>74</v>
      </c>
      <c r="AM10" s="7">
        <v>965</v>
      </c>
      <c r="AN10" s="7">
        <v>70</v>
      </c>
      <c r="AO10" s="7">
        <v>0</v>
      </c>
      <c r="AP10" s="7">
        <v>0</v>
      </c>
    </row>
    <row r="11" spans="1:42" ht="15" x14ac:dyDescent="0.25">
      <c r="B11" s="39" t="s">
        <v>120</v>
      </c>
      <c r="C11" t="s">
        <v>327</v>
      </c>
      <c r="D11" t="s">
        <v>121</v>
      </c>
      <c r="E11" s="40">
        <v>100</v>
      </c>
      <c r="F11" s="40">
        <v>64.23</v>
      </c>
      <c r="G11" s="40">
        <v>42.07</v>
      </c>
      <c r="H11" s="40">
        <v>40.85</v>
      </c>
      <c r="I11" s="40">
        <v>74.22</v>
      </c>
      <c r="J11" s="40">
        <v>100</v>
      </c>
      <c r="K11" s="40">
        <v>15.08</v>
      </c>
      <c r="L11" s="40">
        <v>23.08</v>
      </c>
      <c r="M11" s="40">
        <v>0</v>
      </c>
      <c r="N11" s="40">
        <v>66.48</v>
      </c>
      <c r="O11" s="40">
        <v>4.55</v>
      </c>
      <c r="P11" s="40">
        <v>0.21</v>
      </c>
      <c r="Q11" s="40">
        <v>0</v>
      </c>
      <c r="R11" s="7">
        <v>970</v>
      </c>
      <c r="S11" s="7">
        <v>970</v>
      </c>
      <c r="T11" s="7">
        <v>623</v>
      </c>
      <c r="U11" s="7">
        <v>164</v>
      </c>
      <c r="V11" s="7">
        <v>69</v>
      </c>
      <c r="W11" s="7">
        <v>67</v>
      </c>
      <c r="X11" s="7">
        <v>415</v>
      </c>
      <c r="Y11" s="7">
        <v>308</v>
      </c>
      <c r="Z11" s="7">
        <v>351</v>
      </c>
      <c r="AA11" s="7">
        <v>549</v>
      </c>
      <c r="AB11" s="7">
        <v>305</v>
      </c>
      <c r="AC11" s="7">
        <v>46</v>
      </c>
      <c r="AD11" s="7">
        <v>467</v>
      </c>
      <c r="AE11" s="7">
        <v>390</v>
      </c>
      <c r="AF11" s="7">
        <v>90</v>
      </c>
      <c r="AG11" s="7">
        <v>0</v>
      </c>
      <c r="AH11" s="7">
        <v>9</v>
      </c>
      <c r="AI11" s="7">
        <v>847</v>
      </c>
      <c r="AJ11" s="7">
        <v>716</v>
      </c>
      <c r="AK11" s="7">
        <v>476</v>
      </c>
      <c r="AL11" s="7">
        <v>5</v>
      </c>
      <c r="AM11" s="7">
        <v>110</v>
      </c>
      <c r="AN11" s="7">
        <v>2</v>
      </c>
      <c r="AO11" s="7">
        <v>0</v>
      </c>
      <c r="AP11" s="7">
        <v>0</v>
      </c>
    </row>
    <row r="12" spans="1:42" ht="15" x14ac:dyDescent="0.25">
      <c r="B12" s="39" t="s">
        <v>122</v>
      </c>
      <c r="C12" t="s">
        <v>327</v>
      </c>
      <c r="D12" t="s">
        <v>123</v>
      </c>
      <c r="E12" s="40">
        <v>100</v>
      </c>
      <c r="F12" s="40">
        <v>52.8</v>
      </c>
      <c r="G12" s="40">
        <v>35.04</v>
      </c>
      <c r="H12" s="40">
        <v>51.41</v>
      </c>
      <c r="I12" s="40">
        <v>70.2</v>
      </c>
      <c r="J12" s="40">
        <v>100</v>
      </c>
      <c r="K12" s="40">
        <v>14.83</v>
      </c>
      <c r="L12" s="40">
        <v>26.56</v>
      </c>
      <c r="M12" s="40">
        <v>5</v>
      </c>
      <c r="N12" s="40">
        <v>56.1</v>
      </c>
      <c r="O12" s="40">
        <v>12.05</v>
      </c>
      <c r="P12" s="40">
        <v>0</v>
      </c>
      <c r="Q12" s="40">
        <v>0</v>
      </c>
      <c r="R12" s="7">
        <v>3282</v>
      </c>
      <c r="S12" s="7">
        <v>3282</v>
      </c>
      <c r="T12" s="7">
        <v>1733</v>
      </c>
      <c r="U12" s="7">
        <v>391</v>
      </c>
      <c r="V12" s="7">
        <v>137</v>
      </c>
      <c r="W12" s="7">
        <v>201</v>
      </c>
      <c r="X12" s="7">
        <v>1359</v>
      </c>
      <c r="Y12" s="7">
        <v>954</v>
      </c>
      <c r="Z12" s="7">
        <v>1658</v>
      </c>
      <c r="AA12" s="7">
        <v>3226</v>
      </c>
      <c r="AB12" s="7">
        <v>897</v>
      </c>
      <c r="AC12" s="7">
        <v>133</v>
      </c>
      <c r="AD12" s="7">
        <v>1288</v>
      </c>
      <c r="AE12" s="7">
        <v>1073</v>
      </c>
      <c r="AF12" s="7">
        <v>285</v>
      </c>
      <c r="AG12" s="7">
        <v>1</v>
      </c>
      <c r="AH12" s="7">
        <v>20</v>
      </c>
      <c r="AI12" s="7">
        <v>2358</v>
      </c>
      <c r="AJ12" s="7">
        <v>1993</v>
      </c>
      <c r="AK12" s="7">
        <v>1118</v>
      </c>
      <c r="AL12" s="7">
        <v>27</v>
      </c>
      <c r="AM12" s="7">
        <v>224</v>
      </c>
      <c r="AN12" s="7">
        <v>0</v>
      </c>
      <c r="AO12" s="7">
        <v>0</v>
      </c>
      <c r="AP12" s="7">
        <v>0</v>
      </c>
    </row>
    <row r="13" spans="1:42" ht="15" x14ac:dyDescent="0.25">
      <c r="B13" s="39" t="s">
        <v>124</v>
      </c>
      <c r="C13" t="s">
        <v>327</v>
      </c>
      <c r="D13" t="s">
        <v>125</v>
      </c>
      <c r="E13" s="40">
        <v>100</v>
      </c>
      <c r="F13" s="40">
        <v>60.56</v>
      </c>
      <c r="G13" s="40">
        <v>33.450000000000003</v>
      </c>
      <c r="H13" s="40">
        <v>44.36</v>
      </c>
      <c r="I13" s="40">
        <v>69.97</v>
      </c>
      <c r="J13" s="40">
        <v>100</v>
      </c>
      <c r="K13" s="40">
        <v>28.92</v>
      </c>
      <c r="L13" s="40">
        <v>36.72</v>
      </c>
      <c r="M13" s="40">
        <v>0</v>
      </c>
      <c r="N13" s="40">
        <v>68.13</v>
      </c>
      <c r="O13" s="40">
        <v>16.96</v>
      </c>
      <c r="P13" s="40">
        <v>0</v>
      </c>
      <c r="Q13" s="40">
        <v>0</v>
      </c>
      <c r="R13" s="7">
        <v>2051</v>
      </c>
      <c r="S13" s="7">
        <v>2051</v>
      </c>
      <c r="T13" s="7">
        <v>1242</v>
      </c>
      <c r="U13" s="7">
        <v>275</v>
      </c>
      <c r="V13" s="7">
        <v>92</v>
      </c>
      <c r="W13" s="7">
        <v>122</v>
      </c>
      <c r="X13" s="7">
        <v>889</v>
      </c>
      <c r="Y13" s="7">
        <v>622</v>
      </c>
      <c r="Z13" s="7">
        <v>1078</v>
      </c>
      <c r="AA13" s="7">
        <v>1539</v>
      </c>
      <c r="AB13" s="7">
        <v>498</v>
      </c>
      <c r="AC13" s="7">
        <v>144</v>
      </c>
      <c r="AD13" s="7">
        <v>732</v>
      </c>
      <c r="AE13" s="7">
        <v>610</v>
      </c>
      <c r="AF13" s="7">
        <v>224</v>
      </c>
      <c r="AG13" s="7">
        <v>0</v>
      </c>
      <c r="AH13" s="7">
        <v>50</v>
      </c>
      <c r="AI13" s="7">
        <v>1481</v>
      </c>
      <c r="AJ13" s="7">
        <v>1252</v>
      </c>
      <c r="AK13" s="7">
        <v>853</v>
      </c>
      <c r="AL13" s="7">
        <v>29</v>
      </c>
      <c r="AM13" s="7">
        <v>171</v>
      </c>
      <c r="AN13" s="7">
        <v>0</v>
      </c>
      <c r="AO13" s="7">
        <v>0</v>
      </c>
      <c r="AP13" s="7">
        <v>0</v>
      </c>
    </row>
    <row r="14" spans="1:42" ht="15" x14ac:dyDescent="0.25">
      <c r="B14" s="39" t="s">
        <v>126</v>
      </c>
      <c r="C14" t="s">
        <v>327</v>
      </c>
      <c r="D14" t="s">
        <v>127</v>
      </c>
      <c r="E14" s="40">
        <v>100</v>
      </c>
      <c r="F14" s="40">
        <v>69.819999999999993</v>
      </c>
      <c r="G14" s="40">
        <v>38.15</v>
      </c>
      <c r="H14" s="40">
        <v>44.24</v>
      </c>
      <c r="I14" s="40">
        <v>72.59</v>
      </c>
      <c r="J14" s="40">
        <v>100</v>
      </c>
      <c r="K14" s="40">
        <v>35.11</v>
      </c>
      <c r="L14" s="40">
        <v>30.79</v>
      </c>
      <c r="M14" s="40">
        <v>3.85</v>
      </c>
      <c r="N14" s="40">
        <v>70.180000000000007</v>
      </c>
      <c r="O14" s="40">
        <v>9.58</v>
      </c>
      <c r="P14" s="40">
        <v>0.33</v>
      </c>
      <c r="Q14" s="40">
        <v>0</v>
      </c>
      <c r="R14" s="7">
        <v>5417</v>
      </c>
      <c r="S14" s="7">
        <v>5417</v>
      </c>
      <c r="T14" s="7">
        <v>3782</v>
      </c>
      <c r="U14" s="7">
        <v>755</v>
      </c>
      <c r="V14" s="7">
        <v>288</v>
      </c>
      <c r="W14" s="7">
        <v>334</v>
      </c>
      <c r="X14" s="7">
        <v>3123</v>
      </c>
      <c r="Y14" s="7">
        <v>2267</v>
      </c>
      <c r="Z14" s="7">
        <v>2531</v>
      </c>
      <c r="AA14" s="7">
        <v>5812</v>
      </c>
      <c r="AB14" s="7">
        <v>1464</v>
      </c>
      <c r="AC14" s="7">
        <v>514</v>
      </c>
      <c r="AD14" s="7">
        <v>2183</v>
      </c>
      <c r="AE14" s="7">
        <v>1819</v>
      </c>
      <c r="AF14" s="7">
        <v>560</v>
      </c>
      <c r="AG14" s="7">
        <v>2</v>
      </c>
      <c r="AH14" s="7">
        <v>52</v>
      </c>
      <c r="AI14" s="7">
        <v>4206</v>
      </c>
      <c r="AJ14" s="7">
        <v>3555</v>
      </c>
      <c r="AK14" s="7">
        <v>2495</v>
      </c>
      <c r="AL14" s="7">
        <v>43</v>
      </c>
      <c r="AM14" s="7">
        <v>449</v>
      </c>
      <c r="AN14" s="7">
        <v>18</v>
      </c>
      <c r="AO14" s="7">
        <v>0</v>
      </c>
      <c r="AP14" s="7">
        <v>0</v>
      </c>
    </row>
    <row r="15" spans="1:42" ht="15" x14ac:dyDescent="0.25">
      <c r="B15" s="39" t="s">
        <v>128</v>
      </c>
      <c r="C15" t="s">
        <v>327</v>
      </c>
      <c r="D15" t="s">
        <v>129</v>
      </c>
      <c r="E15" s="40">
        <v>100</v>
      </c>
      <c r="F15" s="40">
        <v>62.75</v>
      </c>
      <c r="G15" s="40">
        <v>40.72</v>
      </c>
      <c r="H15" s="40">
        <v>46.81</v>
      </c>
      <c r="I15" s="40">
        <v>73.44</v>
      </c>
      <c r="J15" s="40">
        <v>100</v>
      </c>
      <c r="K15" s="40">
        <v>15.1</v>
      </c>
      <c r="L15" s="40">
        <v>27.86</v>
      </c>
      <c r="M15" s="40">
        <v>0</v>
      </c>
      <c r="N15" s="40">
        <v>65.09</v>
      </c>
      <c r="O15" s="40">
        <v>11.21</v>
      </c>
      <c r="P15" s="40">
        <v>1.06</v>
      </c>
      <c r="Q15" s="40">
        <v>0</v>
      </c>
      <c r="R15" s="7">
        <v>2843</v>
      </c>
      <c r="S15" s="7">
        <v>2843</v>
      </c>
      <c r="T15" s="7">
        <v>1784</v>
      </c>
      <c r="U15" s="7">
        <v>361</v>
      </c>
      <c r="V15" s="7">
        <v>147</v>
      </c>
      <c r="W15" s="7">
        <v>169</v>
      </c>
      <c r="X15" s="7">
        <v>1476</v>
      </c>
      <c r="Y15" s="7">
        <v>1084</v>
      </c>
      <c r="Z15" s="7">
        <v>1513</v>
      </c>
      <c r="AA15" s="7">
        <v>3262</v>
      </c>
      <c r="AB15" s="7">
        <v>702</v>
      </c>
      <c r="AC15" s="7">
        <v>106</v>
      </c>
      <c r="AD15" s="7">
        <v>1016</v>
      </c>
      <c r="AE15" s="7">
        <v>847</v>
      </c>
      <c r="AF15" s="7">
        <v>236</v>
      </c>
      <c r="AG15" s="7">
        <v>0</v>
      </c>
      <c r="AH15" s="7">
        <v>13</v>
      </c>
      <c r="AI15" s="7">
        <v>2057</v>
      </c>
      <c r="AJ15" s="7">
        <v>1739</v>
      </c>
      <c r="AK15" s="7">
        <v>1132</v>
      </c>
      <c r="AL15" s="7">
        <v>25</v>
      </c>
      <c r="AM15" s="7">
        <v>223</v>
      </c>
      <c r="AN15" s="7">
        <v>30</v>
      </c>
      <c r="AO15" s="7">
        <v>0</v>
      </c>
      <c r="AP15" s="7">
        <v>0</v>
      </c>
    </row>
    <row r="16" spans="1:42" ht="15" x14ac:dyDescent="0.25">
      <c r="B16" s="39" t="s">
        <v>130</v>
      </c>
      <c r="C16" t="s">
        <v>327</v>
      </c>
      <c r="D16" t="s">
        <v>131</v>
      </c>
      <c r="E16" s="40">
        <v>100</v>
      </c>
      <c r="F16" s="40">
        <v>71.510000000000005</v>
      </c>
      <c r="G16" s="40">
        <v>36.71</v>
      </c>
      <c r="H16" s="40">
        <v>48.1</v>
      </c>
      <c r="I16" s="40">
        <v>71.209999999999994</v>
      </c>
      <c r="J16" s="40">
        <v>100</v>
      </c>
      <c r="K16" s="40">
        <v>32.229999999999997</v>
      </c>
      <c r="L16" s="40">
        <v>30.54</v>
      </c>
      <c r="M16" s="40">
        <v>0</v>
      </c>
      <c r="N16" s="40">
        <v>85.53</v>
      </c>
      <c r="O16" s="40">
        <v>7.19</v>
      </c>
      <c r="P16" s="40">
        <v>3.34</v>
      </c>
      <c r="Q16" s="40">
        <v>0</v>
      </c>
      <c r="R16" s="7">
        <v>1495</v>
      </c>
      <c r="S16" s="7">
        <v>1495</v>
      </c>
      <c r="T16" s="7">
        <v>1069</v>
      </c>
      <c r="U16" s="7">
        <v>237</v>
      </c>
      <c r="V16" s="7">
        <v>87</v>
      </c>
      <c r="W16" s="7">
        <v>114</v>
      </c>
      <c r="X16" s="7">
        <v>903</v>
      </c>
      <c r="Y16" s="7">
        <v>643</v>
      </c>
      <c r="Z16" s="7">
        <v>859</v>
      </c>
      <c r="AA16" s="7">
        <v>1522</v>
      </c>
      <c r="AB16" s="7">
        <v>332</v>
      </c>
      <c r="AC16" s="7">
        <v>107</v>
      </c>
      <c r="AD16" s="7">
        <v>487</v>
      </c>
      <c r="AE16" s="7">
        <v>406</v>
      </c>
      <c r="AF16" s="7">
        <v>124</v>
      </c>
      <c r="AG16" s="7">
        <v>0</v>
      </c>
      <c r="AH16" s="7">
        <v>10</v>
      </c>
      <c r="AI16" s="7">
        <v>1022</v>
      </c>
      <c r="AJ16" s="7">
        <v>864</v>
      </c>
      <c r="AK16" s="7">
        <v>739</v>
      </c>
      <c r="AL16" s="7">
        <v>10</v>
      </c>
      <c r="AM16" s="7">
        <v>139</v>
      </c>
      <c r="AN16" s="7">
        <v>50</v>
      </c>
      <c r="AO16" s="7">
        <v>0</v>
      </c>
      <c r="AP16" s="7">
        <v>0</v>
      </c>
    </row>
    <row r="17" spans="2:42" ht="15" x14ac:dyDescent="0.25">
      <c r="B17" s="39" t="s">
        <v>132</v>
      </c>
      <c r="C17" t="s">
        <v>327</v>
      </c>
      <c r="D17" t="s">
        <v>133</v>
      </c>
      <c r="E17" s="40">
        <v>100</v>
      </c>
      <c r="F17" s="40">
        <v>54.03</v>
      </c>
      <c r="G17" s="40">
        <v>33.56</v>
      </c>
      <c r="H17" s="40">
        <v>51.37</v>
      </c>
      <c r="I17" s="40">
        <v>70.8</v>
      </c>
      <c r="J17" s="40">
        <v>100</v>
      </c>
      <c r="K17" s="40">
        <v>10.220000000000001</v>
      </c>
      <c r="L17" s="40">
        <v>20.84</v>
      </c>
      <c r="M17" s="40">
        <v>0</v>
      </c>
      <c r="N17" s="40">
        <v>65.36</v>
      </c>
      <c r="O17" s="40">
        <v>12.62</v>
      </c>
      <c r="P17" s="40">
        <v>0</v>
      </c>
      <c r="Q17" s="40">
        <v>0</v>
      </c>
      <c r="R17" s="7">
        <v>1540</v>
      </c>
      <c r="S17" s="7">
        <v>1540</v>
      </c>
      <c r="T17" s="7">
        <v>832</v>
      </c>
      <c r="U17" s="7">
        <v>146</v>
      </c>
      <c r="V17" s="7">
        <v>49</v>
      </c>
      <c r="W17" s="7">
        <v>75</v>
      </c>
      <c r="X17" s="7">
        <v>637</v>
      </c>
      <c r="Y17" s="7">
        <v>451</v>
      </c>
      <c r="Z17" s="7">
        <v>866</v>
      </c>
      <c r="AA17" s="7">
        <v>1585</v>
      </c>
      <c r="AB17" s="7">
        <v>323</v>
      </c>
      <c r="AC17" s="7">
        <v>33</v>
      </c>
      <c r="AD17" s="7">
        <v>483</v>
      </c>
      <c r="AE17" s="7">
        <v>403</v>
      </c>
      <c r="AF17" s="7">
        <v>84</v>
      </c>
      <c r="AG17" s="7">
        <v>0</v>
      </c>
      <c r="AH17" s="7">
        <v>2</v>
      </c>
      <c r="AI17" s="7">
        <v>1059</v>
      </c>
      <c r="AJ17" s="7">
        <v>895</v>
      </c>
      <c r="AK17" s="7">
        <v>585</v>
      </c>
      <c r="AL17" s="7">
        <v>13</v>
      </c>
      <c r="AM17" s="7">
        <v>103</v>
      </c>
      <c r="AN17" s="7">
        <v>0</v>
      </c>
      <c r="AO17" s="7">
        <v>0</v>
      </c>
      <c r="AP17" s="7">
        <v>0</v>
      </c>
    </row>
    <row r="18" spans="2:42" ht="15" x14ac:dyDescent="0.25">
      <c r="B18" s="39" t="s">
        <v>134</v>
      </c>
      <c r="C18" t="s">
        <v>327</v>
      </c>
      <c r="D18" t="s">
        <v>135</v>
      </c>
      <c r="E18" s="40">
        <v>100</v>
      </c>
      <c r="F18" s="40">
        <v>80.17</v>
      </c>
      <c r="G18" s="40">
        <v>38.270000000000003</v>
      </c>
      <c r="H18" s="40">
        <v>44.44</v>
      </c>
      <c r="I18" s="40">
        <v>73.819999999999993</v>
      </c>
      <c r="J18" s="40">
        <v>100</v>
      </c>
      <c r="K18" s="40">
        <v>29.61</v>
      </c>
      <c r="L18" s="40">
        <v>40.5</v>
      </c>
      <c r="M18" s="40">
        <v>0</v>
      </c>
      <c r="N18" s="40">
        <v>87.4</v>
      </c>
      <c r="O18" s="40">
        <v>16.07</v>
      </c>
      <c r="P18" s="40">
        <v>1.22</v>
      </c>
      <c r="Q18" s="40">
        <v>0</v>
      </c>
      <c r="R18" s="7">
        <v>575</v>
      </c>
      <c r="S18" s="7">
        <v>575</v>
      </c>
      <c r="T18" s="7">
        <v>461</v>
      </c>
      <c r="U18" s="7">
        <v>81</v>
      </c>
      <c r="V18" s="7">
        <v>31</v>
      </c>
      <c r="W18" s="7">
        <v>36</v>
      </c>
      <c r="X18" s="7">
        <v>424</v>
      </c>
      <c r="Y18" s="7">
        <v>313</v>
      </c>
      <c r="Z18" s="7">
        <v>269</v>
      </c>
      <c r="AA18" s="7">
        <v>744</v>
      </c>
      <c r="AB18" s="7">
        <v>152</v>
      </c>
      <c r="AC18" s="7">
        <v>45</v>
      </c>
      <c r="AD18" s="7">
        <v>239</v>
      </c>
      <c r="AE18" s="7">
        <v>200</v>
      </c>
      <c r="AF18" s="7">
        <v>81</v>
      </c>
      <c r="AG18" s="7">
        <v>0</v>
      </c>
      <c r="AH18" s="7">
        <v>6</v>
      </c>
      <c r="AI18" s="7">
        <v>431</v>
      </c>
      <c r="AJ18" s="7">
        <v>365</v>
      </c>
      <c r="AK18" s="7">
        <v>319</v>
      </c>
      <c r="AL18" s="7">
        <v>9</v>
      </c>
      <c r="AM18" s="7">
        <v>56</v>
      </c>
      <c r="AN18" s="7">
        <v>7</v>
      </c>
      <c r="AO18" s="7">
        <v>0</v>
      </c>
      <c r="AP18" s="7">
        <v>0</v>
      </c>
    </row>
    <row r="19" spans="2:42" ht="15" x14ac:dyDescent="0.25">
      <c r="B19" s="39" t="s">
        <v>136</v>
      </c>
      <c r="C19" t="s">
        <v>327</v>
      </c>
      <c r="D19" t="s">
        <v>137</v>
      </c>
      <c r="E19" s="40">
        <v>100</v>
      </c>
      <c r="F19" s="40">
        <v>53.86</v>
      </c>
      <c r="G19" s="40">
        <v>37.25</v>
      </c>
      <c r="H19" s="40">
        <v>33.33</v>
      </c>
      <c r="I19" s="40">
        <v>75</v>
      </c>
      <c r="J19" s="40">
        <v>100</v>
      </c>
      <c r="K19" s="40">
        <v>13.82</v>
      </c>
      <c r="L19" s="40">
        <v>27.85</v>
      </c>
      <c r="M19" s="40">
        <v>14.29</v>
      </c>
      <c r="N19" s="40">
        <v>63.45</v>
      </c>
      <c r="O19" s="40">
        <v>24.24</v>
      </c>
      <c r="P19" s="40">
        <v>0</v>
      </c>
      <c r="Q19" s="40">
        <v>0</v>
      </c>
      <c r="R19" s="7">
        <v>453</v>
      </c>
      <c r="S19" s="7">
        <v>453</v>
      </c>
      <c r="T19" s="7">
        <v>244</v>
      </c>
      <c r="U19" s="7">
        <v>51</v>
      </c>
      <c r="V19" s="7">
        <v>19</v>
      </c>
      <c r="W19" s="7">
        <v>17</v>
      </c>
      <c r="X19" s="7">
        <v>176</v>
      </c>
      <c r="Y19" s="7">
        <v>132</v>
      </c>
      <c r="Z19" s="7">
        <v>215</v>
      </c>
      <c r="AA19" s="7">
        <v>604</v>
      </c>
      <c r="AB19" s="7">
        <v>123</v>
      </c>
      <c r="AC19" s="7">
        <v>17</v>
      </c>
      <c r="AD19" s="7">
        <v>189</v>
      </c>
      <c r="AE19" s="7">
        <v>158</v>
      </c>
      <c r="AF19" s="7">
        <v>44</v>
      </c>
      <c r="AG19" s="7">
        <v>1</v>
      </c>
      <c r="AH19" s="7">
        <v>7</v>
      </c>
      <c r="AI19" s="7">
        <v>343</v>
      </c>
      <c r="AJ19" s="7">
        <v>290</v>
      </c>
      <c r="AK19" s="7">
        <v>184</v>
      </c>
      <c r="AL19" s="7">
        <v>8</v>
      </c>
      <c r="AM19" s="7">
        <v>33</v>
      </c>
      <c r="AN19" s="7">
        <v>0</v>
      </c>
      <c r="AO19" s="7">
        <v>0</v>
      </c>
      <c r="AP19" s="7">
        <v>0</v>
      </c>
    </row>
    <row r="20" spans="2:42" ht="15" x14ac:dyDescent="0.25">
      <c r="B20" s="39" t="s">
        <v>138</v>
      </c>
      <c r="C20" t="s">
        <v>327</v>
      </c>
      <c r="D20" t="s">
        <v>139</v>
      </c>
      <c r="E20" s="40">
        <v>100</v>
      </c>
      <c r="F20" s="40">
        <v>81.36</v>
      </c>
      <c r="G20" s="40">
        <v>40.85</v>
      </c>
      <c r="H20" s="40">
        <v>33.799999999999997</v>
      </c>
      <c r="I20" s="40">
        <v>65.31</v>
      </c>
      <c r="J20" s="40">
        <v>100</v>
      </c>
      <c r="K20" s="40">
        <v>27.69</v>
      </c>
      <c r="L20" s="40">
        <v>38.24</v>
      </c>
      <c r="M20" s="40">
        <v>0</v>
      </c>
      <c r="N20" s="40">
        <v>89.47</v>
      </c>
      <c r="O20" s="40">
        <v>6.12</v>
      </c>
      <c r="P20" s="40">
        <v>0</v>
      </c>
      <c r="Q20" s="40">
        <v>0</v>
      </c>
      <c r="R20" s="7">
        <v>472</v>
      </c>
      <c r="S20" s="7">
        <v>472</v>
      </c>
      <c r="T20" s="7">
        <v>384</v>
      </c>
      <c r="U20" s="7">
        <v>71</v>
      </c>
      <c r="V20" s="7">
        <v>29</v>
      </c>
      <c r="W20" s="7">
        <v>24</v>
      </c>
      <c r="X20" s="7">
        <v>320</v>
      </c>
      <c r="Y20" s="7">
        <v>209</v>
      </c>
      <c r="Z20" s="7">
        <v>214</v>
      </c>
      <c r="AA20" s="7">
        <v>486</v>
      </c>
      <c r="AB20" s="7">
        <v>130</v>
      </c>
      <c r="AC20" s="7">
        <v>36</v>
      </c>
      <c r="AD20" s="7">
        <v>204</v>
      </c>
      <c r="AE20" s="7">
        <v>170</v>
      </c>
      <c r="AF20" s="7">
        <v>65</v>
      </c>
      <c r="AG20" s="7">
        <v>0</v>
      </c>
      <c r="AH20" s="7">
        <v>10</v>
      </c>
      <c r="AI20" s="7">
        <v>359</v>
      </c>
      <c r="AJ20" s="7">
        <v>304</v>
      </c>
      <c r="AK20" s="7">
        <v>272</v>
      </c>
      <c r="AL20" s="7">
        <v>3</v>
      </c>
      <c r="AM20" s="7">
        <v>49</v>
      </c>
      <c r="AN20" s="7">
        <v>0</v>
      </c>
      <c r="AO20" s="7">
        <v>0</v>
      </c>
      <c r="AP20" s="7">
        <v>0</v>
      </c>
    </row>
    <row r="21" spans="2:42" ht="15" x14ac:dyDescent="0.25">
      <c r="B21" s="39" t="s">
        <v>140</v>
      </c>
      <c r="C21" t="s">
        <v>327</v>
      </c>
      <c r="D21" t="s">
        <v>141</v>
      </c>
      <c r="E21" s="40">
        <v>100</v>
      </c>
      <c r="F21" s="40">
        <v>77.989999999999995</v>
      </c>
      <c r="G21" s="40">
        <v>39.51</v>
      </c>
      <c r="H21" s="40">
        <v>43.9</v>
      </c>
      <c r="I21" s="40">
        <v>63.87</v>
      </c>
      <c r="J21" s="40">
        <v>100</v>
      </c>
      <c r="K21" s="40">
        <v>22.67</v>
      </c>
      <c r="L21" s="40">
        <v>31.52</v>
      </c>
      <c r="M21" s="40">
        <v>0</v>
      </c>
      <c r="N21" s="40">
        <v>84.45</v>
      </c>
      <c r="O21" s="40">
        <v>8.4</v>
      </c>
      <c r="P21" s="40">
        <v>0.16</v>
      </c>
      <c r="Q21" s="40">
        <v>0</v>
      </c>
      <c r="R21" s="7">
        <v>1222</v>
      </c>
      <c r="S21" s="7">
        <v>1222</v>
      </c>
      <c r="T21" s="7">
        <v>953</v>
      </c>
      <c r="U21" s="7">
        <v>205</v>
      </c>
      <c r="V21" s="7">
        <v>81</v>
      </c>
      <c r="W21" s="7">
        <v>90</v>
      </c>
      <c r="X21" s="7">
        <v>667</v>
      </c>
      <c r="Y21" s="7">
        <v>426</v>
      </c>
      <c r="Z21" s="7">
        <v>644</v>
      </c>
      <c r="AA21" s="7">
        <v>1260</v>
      </c>
      <c r="AB21" s="7">
        <v>300</v>
      </c>
      <c r="AC21" s="7">
        <v>68</v>
      </c>
      <c r="AD21" s="7">
        <v>441</v>
      </c>
      <c r="AE21" s="7">
        <v>368</v>
      </c>
      <c r="AF21" s="7">
        <v>116</v>
      </c>
      <c r="AG21" s="7">
        <v>0</v>
      </c>
      <c r="AH21" s="7">
        <v>12</v>
      </c>
      <c r="AI21" s="7">
        <v>867</v>
      </c>
      <c r="AJ21" s="7">
        <v>733</v>
      </c>
      <c r="AK21" s="7">
        <v>619</v>
      </c>
      <c r="AL21" s="7">
        <v>11</v>
      </c>
      <c r="AM21" s="7">
        <v>131</v>
      </c>
      <c r="AN21" s="7">
        <v>2</v>
      </c>
      <c r="AO21" s="7">
        <v>0</v>
      </c>
      <c r="AP21" s="7">
        <v>0</v>
      </c>
    </row>
    <row r="22" spans="2:42" ht="15" x14ac:dyDescent="0.25">
      <c r="B22" s="39" t="s">
        <v>142</v>
      </c>
      <c r="C22" t="s">
        <v>327</v>
      </c>
      <c r="D22" t="s">
        <v>143</v>
      </c>
      <c r="E22" s="40">
        <v>100</v>
      </c>
      <c r="F22" s="40">
        <v>84.48</v>
      </c>
      <c r="G22" s="40">
        <v>45.08</v>
      </c>
      <c r="H22" s="40">
        <v>38.520000000000003</v>
      </c>
      <c r="I22" s="40">
        <v>57.85</v>
      </c>
      <c r="J22" s="40">
        <v>100</v>
      </c>
      <c r="K22" s="40">
        <v>24.87</v>
      </c>
      <c r="L22" s="40">
        <v>53.76</v>
      </c>
      <c r="M22" s="40">
        <v>0</v>
      </c>
      <c r="N22" s="40">
        <v>95.66</v>
      </c>
      <c r="O22" s="40">
        <v>4.6399999999999997</v>
      </c>
      <c r="P22" s="40">
        <v>0</v>
      </c>
      <c r="Q22" s="40">
        <v>0</v>
      </c>
      <c r="R22" s="7">
        <v>2551</v>
      </c>
      <c r="S22" s="7">
        <v>2551</v>
      </c>
      <c r="T22" s="7">
        <v>2155</v>
      </c>
      <c r="U22" s="7">
        <v>366</v>
      </c>
      <c r="V22" s="7">
        <v>165</v>
      </c>
      <c r="W22" s="7">
        <v>141</v>
      </c>
      <c r="X22" s="7">
        <v>1912</v>
      </c>
      <c r="Y22" s="7">
        <v>1106</v>
      </c>
      <c r="Z22" s="7">
        <v>1304</v>
      </c>
      <c r="AA22" s="7">
        <v>2876</v>
      </c>
      <c r="AB22" s="7">
        <v>575</v>
      </c>
      <c r="AC22" s="7">
        <v>143</v>
      </c>
      <c r="AD22" s="7">
        <v>926</v>
      </c>
      <c r="AE22" s="7">
        <v>772</v>
      </c>
      <c r="AF22" s="7">
        <v>415</v>
      </c>
      <c r="AG22" s="7">
        <v>0</v>
      </c>
      <c r="AH22" s="7">
        <v>34</v>
      </c>
      <c r="AI22" s="7">
        <v>1881</v>
      </c>
      <c r="AJ22" s="7">
        <v>1590</v>
      </c>
      <c r="AK22" s="7">
        <v>1521</v>
      </c>
      <c r="AL22" s="7">
        <v>11</v>
      </c>
      <c r="AM22" s="7">
        <v>237</v>
      </c>
      <c r="AN22" s="7">
        <v>0</v>
      </c>
      <c r="AO22" s="7">
        <v>0</v>
      </c>
      <c r="AP22" s="7">
        <v>0</v>
      </c>
    </row>
    <row r="23" spans="2:42" ht="15" x14ac:dyDescent="0.25">
      <c r="B23" s="39" t="s">
        <v>144</v>
      </c>
      <c r="C23" t="s">
        <v>327</v>
      </c>
      <c r="D23" t="s">
        <v>145</v>
      </c>
      <c r="E23" s="40">
        <v>100</v>
      </c>
      <c r="F23" s="40">
        <v>50.51</v>
      </c>
      <c r="G23" s="40">
        <v>37.54</v>
      </c>
      <c r="H23" s="40">
        <v>41.64</v>
      </c>
      <c r="I23" s="40">
        <v>61.18</v>
      </c>
      <c r="J23" s="40">
        <v>100</v>
      </c>
      <c r="K23" s="40">
        <v>8.31</v>
      </c>
      <c r="L23" s="40">
        <v>25.97</v>
      </c>
      <c r="M23" s="40">
        <v>0</v>
      </c>
      <c r="N23" s="40">
        <v>51.98</v>
      </c>
      <c r="O23" s="40">
        <v>12.34</v>
      </c>
      <c r="P23" s="40">
        <v>0</v>
      </c>
      <c r="Q23" s="40">
        <v>0</v>
      </c>
      <c r="R23" s="7">
        <v>2839</v>
      </c>
      <c r="S23" s="7">
        <v>2839</v>
      </c>
      <c r="T23" s="7">
        <v>1434</v>
      </c>
      <c r="U23" s="7">
        <v>293</v>
      </c>
      <c r="V23" s="7">
        <v>110</v>
      </c>
      <c r="W23" s="7">
        <v>122</v>
      </c>
      <c r="X23" s="7">
        <v>953</v>
      </c>
      <c r="Y23" s="7">
        <v>583</v>
      </c>
      <c r="Z23" s="7">
        <v>1558</v>
      </c>
      <c r="AA23" s="7">
        <v>2689</v>
      </c>
      <c r="AB23" s="7">
        <v>626</v>
      </c>
      <c r="AC23" s="7">
        <v>52</v>
      </c>
      <c r="AD23" s="7">
        <v>961</v>
      </c>
      <c r="AE23" s="7">
        <v>801</v>
      </c>
      <c r="AF23" s="7">
        <v>208</v>
      </c>
      <c r="AG23" s="7">
        <v>0</v>
      </c>
      <c r="AH23" s="7">
        <v>16</v>
      </c>
      <c r="AI23" s="7">
        <v>2064</v>
      </c>
      <c r="AJ23" s="7">
        <v>1745</v>
      </c>
      <c r="AK23" s="7">
        <v>907</v>
      </c>
      <c r="AL23" s="7">
        <v>19</v>
      </c>
      <c r="AM23" s="7">
        <v>154</v>
      </c>
      <c r="AN23" s="7">
        <v>0</v>
      </c>
      <c r="AO23" s="7">
        <v>0</v>
      </c>
      <c r="AP23" s="7">
        <v>0</v>
      </c>
    </row>
    <row r="24" spans="2:42" ht="15" x14ac:dyDescent="0.25">
      <c r="B24" s="39" t="s">
        <v>146</v>
      </c>
      <c r="C24" t="s">
        <v>327</v>
      </c>
      <c r="D24" t="s">
        <v>147</v>
      </c>
      <c r="E24" s="40">
        <v>100</v>
      </c>
      <c r="F24" s="40">
        <v>100</v>
      </c>
      <c r="G24" s="40">
        <v>38.799999999999997</v>
      </c>
      <c r="H24" s="40">
        <v>36.979999999999997</v>
      </c>
      <c r="I24" s="40">
        <v>61.12</v>
      </c>
      <c r="J24" s="40">
        <v>100</v>
      </c>
      <c r="K24" s="40">
        <v>17.11</v>
      </c>
      <c r="L24" s="40">
        <v>42.52</v>
      </c>
      <c r="M24" s="40">
        <v>13.04</v>
      </c>
      <c r="N24" s="40">
        <v>100</v>
      </c>
      <c r="O24" s="40">
        <v>16.11</v>
      </c>
      <c r="P24" s="40">
        <v>0</v>
      </c>
      <c r="Q24" s="40">
        <v>0</v>
      </c>
      <c r="R24" s="7">
        <v>1900</v>
      </c>
      <c r="S24" s="7">
        <v>1900</v>
      </c>
      <c r="T24" s="7">
        <v>2056</v>
      </c>
      <c r="U24" s="7">
        <v>384</v>
      </c>
      <c r="V24" s="7">
        <v>149</v>
      </c>
      <c r="W24" s="7">
        <v>142</v>
      </c>
      <c r="X24" s="7">
        <v>1142</v>
      </c>
      <c r="Y24" s="7">
        <v>698</v>
      </c>
      <c r="Z24" s="7">
        <v>1044</v>
      </c>
      <c r="AA24" s="7">
        <v>2175</v>
      </c>
      <c r="AB24" s="7">
        <v>409</v>
      </c>
      <c r="AC24" s="7">
        <v>70</v>
      </c>
      <c r="AD24" s="7">
        <v>609</v>
      </c>
      <c r="AE24" s="7">
        <v>508</v>
      </c>
      <c r="AF24" s="7">
        <v>216</v>
      </c>
      <c r="AG24" s="7">
        <v>3</v>
      </c>
      <c r="AH24" s="7">
        <v>23</v>
      </c>
      <c r="AI24" s="7">
        <v>1360</v>
      </c>
      <c r="AJ24" s="7">
        <v>1150</v>
      </c>
      <c r="AK24" s="7">
        <v>1248</v>
      </c>
      <c r="AL24" s="7">
        <v>34</v>
      </c>
      <c r="AM24" s="7">
        <v>211</v>
      </c>
      <c r="AN24" s="7">
        <v>0</v>
      </c>
      <c r="AO24" s="7">
        <v>0</v>
      </c>
      <c r="AP24" s="7">
        <v>0</v>
      </c>
    </row>
    <row r="25" spans="2:42" ht="15" x14ac:dyDescent="0.25">
      <c r="B25" s="39" t="s">
        <v>148</v>
      </c>
      <c r="C25" t="s">
        <v>327</v>
      </c>
      <c r="D25" t="s">
        <v>149</v>
      </c>
      <c r="E25" s="40">
        <v>100</v>
      </c>
      <c r="F25" s="40">
        <v>73.05</v>
      </c>
      <c r="G25" s="40">
        <v>37.729999999999997</v>
      </c>
      <c r="H25" s="40">
        <v>38.020000000000003</v>
      </c>
      <c r="I25" s="40">
        <v>58.15</v>
      </c>
      <c r="J25" s="40">
        <v>100</v>
      </c>
      <c r="K25" s="40">
        <v>29.2</v>
      </c>
      <c r="L25" s="40">
        <v>31.87</v>
      </c>
      <c r="M25" s="40">
        <v>8.65</v>
      </c>
      <c r="N25" s="40">
        <v>80.069999999999993</v>
      </c>
      <c r="O25" s="40">
        <v>13.66</v>
      </c>
      <c r="P25" s="40">
        <v>9.82</v>
      </c>
      <c r="Q25" s="40">
        <v>0</v>
      </c>
      <c r="R25" s="7">
        <v>17252</v>
      </c>
      <c r="S25" s="7">
        <v>17252</v>
      </c>
      <c r="T25" s="7">
        <v>12602</v>
      </c>
      <c r="U25" s="7">
        <v>1757</v>
      </c>
      <c r="V25" s="7">
        <v>663</v>
      </c>
      <c r="W25" s="7">
        <v>668</v>
      </c>
      <c r="X25" s="7">
        <v>6707</v>
      </c>
      <c r="Y25" s="7">
        <v>3900</v>
      </c>
      <c r="Z25" s="7">
        <v>10538</v>
      </c>
      <c r="AA25" s="7">
        <v>17849</v>
      </c>
      <c r="AB25" s="7">
        <v>2647</v>
      </c>
      <c r="AC25" s="7">
        <v>773</v>
      </c>
      <c r="AD25" s="7">
        <v>4516</v>
      </c>
      <c r="AE25" s="7">
        <v>3762</v>
      </c>
      <c r="AF25" s="7">
        <v>1199</v>
      </c>
      <c r="AG25" s="7">
        <v>9</v>
      </c>
      <c r="AH25" s="7">
        <v>104</v>
      </c>
      <c r="AI25" s="7">
        <v>12064</v>
      </c>
      <c r="AJ25" s="7">
        <v>10195</v>
      </c>
      <c r="AK25" s="7">
        <v>8163</v>
      </c>
      <c r="AL25" s="7">
        <v>156</v>
      </c>
      <c r="AM25" s="7">
        <v>1142</v>
      </c>
      <c r="AN25" s="7">
        <v>1694</v>
      </c>
      <c r="AO25" s="7">
        <v>0</v>
      </c>
      <c r="AP25" s="7">
        <v>133</v>
      </c>
    </row>
    <row r="26" spans="2:42" ht="15" x14ac:dyDescent="0.25">
      <c r="B26" s="39" t="s">
        <v>150</v>
      </c>
      <c r="C26" t="s">
        <v>327</v>
      </c>
      <c r="D26" t="s">
        <v>151</v>
      </c>
      <c r="E26" s="40">
        <v>100</v>
      </c>
      <c r="F26" s="40">
        <v>51.91</v>
      </c>
      <c r="G26" s="40">
        <v>36.78</v>
      </c>
      <c r="H26" s="40">
        <v>43.96</v>
      </c>
      <c r="I26" s="40">
        <v>60.87</v>
      </c>
      <c r="J26" s="40">
        <v>100</v>
      </c>
      <c r="K26" s="40">
        <v>20.84</v>
      </c>
      <c r="L26" s="40">
        <v>23.05</v>
      </c>
      <c r="M26" s="40">
        <v>5.45</v>
      </c>
      <c r="N26" s="40">
        <v>56.49</v>
      </c>
      <c r="O26" s="40">
        <v>12.97</v>
      </c>
      <c r="P26" s="40">
        <v>1.72</v>
      </c>
      <c r="Q26" s="40">
        <v>0</v>
      </c>
      <c r="R26" s="7">
        <v>14198</v>
      </c>
      <c r="S26" s="7">
        <v>14198</v>
      </c>
      <c r="T26" s="7">
        <v>7370</v>
      </c>
      <c r="U26" s="7">
        <v>1267</v>
      </c>
      <c r="V26" s="7">
        <v>466</v>
      </c>
      <c r="W26" s="7">
        <v>557</v>
      </c>
      <c r="X26" s="7">
        <v>4373</v>
      </c>
      <c r="Y26" s="7">
        <v>2662</v>
      </c>
      <c r="Z26" s="7">
        <v>8307</v>
      </c>
      <c r="AA26" s="7">
        <v>8637</v>
      </c>
      <c r="AB26" s="7">
        <v>2418</v>
      </c>
      <c r="AC26" s="7">
        <v>504</v>
      </c>
      <c r="AD26" s="7">
        <v>4036</v>
      </c>
      <c r="AE26" s="7">
        <v>3362</v>
      </c>
      <c r="AF26" s="7">
        <v>775</v>
      </c>
      <c r="AG26" s="7">
        <v>3</v>
      </c>
      <c r="AH26" s="7">
        <v>55</v>
      </c>
      <c r="AI26" s="7">
        <v>9932</v>
      </c>
      <c r="AJ26" s="7">
        <v>8393</v>
      </c>
      <c r="AK26" s="7">
        <v>4741</v>
      </c>
      <c r="AL26" s="7">
        <v>108</v>
      </c>
      <c r="AM26" s="7">
        <v>833</v>
      </c>
      <c r="AN26" s="7">
        <v>244</v>
      </c>
      <c r="AO26" s="7">
        <v>0</v>
      </c>
      <c r="AP26" s="7">
        <v>18</v>
      </c>
    </row>
    <row r="27" spans="2:42" ht="15" x14ac:dyDescent="0.25">
      <c r="B27" s="39" t="s">
        <v>152</v>
      </c>
      <c r="C27" t="s">
        <v>327</v>
      </c>
      <c r="D27" t="s">
        <v>153</v>
      </c>
      <c r="E27" s="40">
        <v>100</v>
      </c>
      <c r="F27" s="40">
        <v>48.22</v>
      </c>
      <c r="G27" s="40">
        <v>33.22</v>
      </c>
      <c r="H27" s="40">
        <v>48.53</v>
      </c>
      <c r="I27" s="40">
        <v>69.290000000000006</v>
      </c>
      <c r="J27" s="40">
        <v>100</v>
      </c>
      <c r="K27" s="40">
        <v>17.2</v>
      </c>
      <c r="L27" s="40">
        <v>19.22</v>
      </c>
      <c r="M27" s="40">
        <v>16.670000000000002</v>
      </c>
      <c r="N27" s="40">
        <v>51.48</v>
      </c>
      <c r="O27" s="40">
        <v>13.45</v>
      </c>
      <c r="P27" s="40">
        <v>0.15</v>
      </c>
      <c r="Q27" s="40">
        <v>0</v>
      </c>
      <c r="R27" s="7">
        <v>2669</v>
      </c>
      <c r="S27" s="7">
        <v>2669</v>
      </c>
      <c r="T27" s="7">
        <v>1287</v>
      </c>
      <c r="U27" s="7">
        <v>307</v>
      </c>
      <c r="V27" s="7">
        <v>102</v>
      </c>
      <c r="W27" s="7">
        <v>149</v>
      </c>
      <c r="X27" s="7">
        <v>915</v>
      </c>
      <c r="Y27" s="7">
        <v>634</v>
      </c>
      <c r="Z27" s="7">
        <v>1493</v>
      </c>
      <c r="AA27" s="7">
        <v>2422</v>
      </c>
      <c r="AB27" s="7">
        <v>599</v>
      </c>
      <c r="AC27" s="7">
        <v>103</v>
      </c>
      <c r="AD27" s="7">
        <v>886</v>
      </c>
      <c r="AE27" s="7">
        <v>739</v>
      </c>
      <c r="AF27" s="7">
        <v>142</v>
      </c>
      <c r="AG27" s="7">
        <v>1</v>
      </c>
      <c r="AH27" s="7">
        <v>6</v>
      </c>
      <c r="AI27" s="7">
        <v>1838</v>
      </c>
      <c r="AJ27" s="7">
        <v>1554</v>
      </c>
      <c r="AK27" s="7">
        <v>800</v>
      </c>
      <c r="AL27" s="7">
        <v>23</v>
      </c>
      <c r="AM27" s="7">
        <v>171</v>
      </c>
      <c r="AN27" s="7">
        <v>4</v>
      </c>
      <c r="AO27" s="7">
        <v>0</v>
      </c>
      <c r="AP27" s="7">
        <v>1</v>
      </c>
    </row>
    <row r="28" spans="2:42" ht="15" x14ac:dyDescent="0.25">
      <c r="B28" s="39" t="s">
        <v>154</v>
      </c>
      <c r="C28" t="s">
        <v>327</v>
      </c>
      <c r="D28" t="s">
        <v>155</v>
      </c>
      <c r="E28" s="40">
        <v>100</v>
      </c>
      <c r="F28" s="40">
        <v>45.38</v>
      </c>
      <c r="G28" s="40">
        <v>40.19</v>
      </c>
      <c r="H28" s="40">
        <v>45.45</v>
      </c>
      <c r="I28" s="40">
        <v>69.94</v>
      </c>
      <c r="J28" s="40">
        <v>100</v>
      </c>
      <c r="K28" s="40">
        <v>6.88</v>
      </c>
      <c r="L28" s="40">
        <v>25.13</v>
      </c>
      <c r="M28" s="40">
        <v>0</v>
      </c>
      <c r="N28" s="40">
        <v>45.71</v>
      </c>
      <c r="O28" s="40">
        <v>11.11</v>
      </c>
      <c r="P28" s="40">
        <v>0</v>
      </c>
      <c r="Q28" s="40">
        <v>0</v>
      </c>
      <c r="R28" s="7">
        <v>2596</v>
      </c>
      <c r="S28" s="7">
        <v>2596</v>
      </c>
      <c r="T28" s="7">
        <v>1178</v>
      </c>
      <c r="U28" s="7">
        <v>209</v>
      </c>
      <c r="V28" s="7">
        <v>84</v>
      </c>
      <c r="W28" s="7">
        <v>95</v>
      </c>
      <c r="X28" s="7">
        <v>855</v>
      </c>
      <c r="Y28" s="7">
        <v>598</v>
      </c>
      <c r="Z28" s="7">
        <v>1403</v>
      </c>
      <c r="AA28" s="7">
        <v>2652</v>
      </c>
      <c r="AB28" s="7">
        <v>567</v>
      </c>
      <c r="AC28" s="7">
        <v>39</v>
      </c>
      <c r="AD28" s="7">
        <v>893</v>
      </c>
      <c r="AE28" s="7">
        <v>744</v>
      </c>
      <c r="AF28" s="7">
        <v>187</v>
      </c>
      <c r="AG28" s="7">
        <v>0</v>
      </c>
      <c r="AH28" s="7">
        <v>9</v>
      </c>
      <c r="AI28" s="7">
        <v>1848</v>
      </c>
      <c r="AJ28" s="7">
        <v>1562</v>
      </c>
      <c r="AK28" s="7">
        <v>714</v>
      </c>
      <c r="AL28" s="7">
        <v>13</v>
      </c>
      <c r="AM28" s="7">
        <v>117</v>
      </c>
      <c r="AN28" s="7">
        <v>0</v>
      </c>
      <c r="AO28" s="7">
        <v>0</v>
      </c>
      <c r="AP28" s="7">
        <v>0</v>
      </c>
    </row>
    <row r="29" spans="2:42" ht="15" x14ac:dyDescent="0.25">
      <c r="B29" s="39" t="s">
        <v>156</v>
      </c>
      <c r="C29" t="s">
        <v>327</v>
      </c>
      <c r="D29" t="s">
        <v>157</v>
      </c>
      <c r="E29" s="40">
        <v>100</v>
      </c>
      <c r="F29" s="40">
        <v>66.5</v>
      </c>
      <c r="G29" s="40">
        <v>35.880000000000003</v>
      </c>
      <c r="H29" s="40">
        <v>50.38</v>
      </c>
      <c r="I29" s="40">
        <v>76.040000000000006</v>
      </c>
      <c r="J29" s="40">
        <v>100</v>
      </c>
      <c r="K29" s="40">
        <v>20.079999999999998</v>
      </c>
      <c r="L29" s="40">
        <v>34.21</v>
      </c>
      <c r="M29" s="40">
        <v>0</v>
      </c>
      <c r="N29" s="40">
        <v>71.23</v>
      </c>
      <c r="O29" s="40">
        <v>12.86</v>
      </c>
      <c r="P29" s="40">
        <v>0</v>
      </c>
      <c r="Q29" s="40">
        <v>0</v>
      </c>
      <c r="R29" s="7">
        <v>1170</v>
      </c>
      <c r="S29" s="7">
        <v>1170</v>
      </c>
      <c r="T29" s="7">
        <v>778</v>
      </c>
      <c r="U29" s="7">
        <v>131</v>
      </c>
      <c r="V29" s="7">
        <v>47</v>
      </c>
      <c r="W29" s="7">
        <v>66</v>
      </c>
      <c r="X29" s="7">
        <v>647</v>
      </c>
      <c r="Y29" s="7">
        <v>492</v>
      </c>
      <c r="Z29" s="7">
        <v>632</v>
      </c>
      <c r="AA29" s="7">
        <v>1292</v>
      </c>
      <c r="AB29" s="7">
        <v>259</v>
      </c>
      <c r="AC29" s="7">
        <v>52</v>
      </c>
      <c r="AD29" s="7">
        <v>410</v>
      </c>
      <c r="AE29" s="7">
        <v>342</v>
      </c>
      <c r="AF29" s="7">
        <v>117</v>
      </c>
      <c r="AG29" s="7">
        <v>0</v>
      </c>
      <c r="AH29" s="7">
        <v>5</v>
      </c>
      <c r="AI29" s="7">
        <v>839</v>
      </c>
      <c r="AJ29" s="7">
        <v>709</v>
      </c>
      <c r="AK29" s="7">
        <v>505</v>
      </c>
      <c r="AL29" s="7">
        <v>9</v>
      </c>
      <c r="AM29" s="7">
        <v>70</v>
      </c>
      <c r="AN29" s="7">
        <v>0</v>
      </c>
      <c r="AO29" s="7">
        <v>0</v>
      </c>
      <c r="AP29" s="7">
        <v>0</v>
      </c>
    </row>
    <row r="30" spans="2:42" ht="15" x14ac:dyDescent="0.25">
      <c r="B30" s="39" t="s">
        <v>158</v>
      </c>
      <c r="C30" t="s">
        <v>327</v>
      </c>
      <c r="D30" t="s">
        <v>159</v>
      </c>
      <c r="E30" s="40">
        <v>94.96</v>
      </c>
      <c r="F30" s="40">
        <v>54.09</v>
      </c>
      <c r="G30" s="40">
        <v>36.39</v>
      </c>
      <c r="H30" s="40">
        <v>42.86</v>
      </c>
      <c r="I30" s="40">
        <v>60.76</v>
      </c>
      <c r="J30" s="40">
        <v>91.53</v>
      </c>
      <c r="K30" s="40">
        <v>13.53</v>
      </c>
      <c r="L30" s="40">
        <v>24.5</v>
      </c>
      <c r="M30" s="40">
        <v>0</v>
      </c>
      <c r="N30" s="40">
        <v>52.97</v>
      </c>
      <c r="O30" s="40">
        <v>8.31</v>
      </c>
      <c r="P30" s="40">
        <v>0.12</v>
      </c>
      <c r="Q30" s="40">
        <v>0</v>
      </c>
      <c r="R30" s="7">
        <v>6487</v>
      </c>
      <c r="S30" s="7">
        <v>6160</v>
      </c>
      <c r="T30" s="7">
        <v>3509</v>
      </c>
      <c r="U30" s="7">
        <v>742</v>
      </c>
      <c r="V30" s="7">
        <v>270</v>
      </c>
      <c r="W30" s="7">
        <v>318</v>
      </c>
      <c r="X30" s="7">
        <v>2640</v>
      </c>
      <c r="Y30" s="7">
        <v>1604</v>
      </c>
      <c r="Z30" s="7">
        <v>3625</v>
      </c>
      <c r="AA30" s="7">
        <v>3318</v>
      </c>
      <c r="AB30" s="7">
        <v>1338</v>
      </c>
      <c r="AC30" s="7">
        <v>181</v>
      </c>
      <c r="AD30" s="7">
        <v>2121</v>
      </c>
      <c r="AE30" s="7">
        <v>1767</v>
      </c>
      <c r="AF30" s="7">
        <v>433</v>
      </c>
      <c r="AG30" s="7">
        <v>0</v>
      </c>
      <c r="AH30" s="7">
        <v>44</v>
      </c>
      <c r="AI30" s="7">
        <v>4479</v>
      </c>
      <c r="AJ30" s="7">
        <v>3785</v>
      </c>
      <c r="AK30" s="7">
        <v>2005</v>
      </c>
      <c r="AL30" s="7">
        <v>32</v>
      </c>
      <c r="AM30" s="7">
        <v>385</v>
      </c>
      <c r="AN30" s="7">
        <v>8</v>
      </c>
      <c r="AO30" s="7">
        <v>0</v>
      </c>
      <c r="AP30" s="7">
        <v>0</v>
      </c>
    </row>
    <row r="31" spans="2:42" ht="15" x14ac:dyDescent="0.25">
      <c r="B31" s="39" t="s">
        <v>160</v>
      </c>
      <c r="C31" t="s">
        <v>327</v>
      </c>
      <c r="D31" t="s">
        <v>161</v>
      </c>
      <c r="E31" s="40">
        <v>100</v>
      </c>
      <c r="F31" s="40">
        <v>54.87</v>
      </c>
      <c r="G31" s="40">
        <v>34.5</v>
      </c>
      <c r="H31" s="40">
        <v>52</v>
      </c>
      <c r="I31" s="40">
        <v>72.739999999999995</v>
      </c>
      <c r="J31" s="40">
        <v>100</v>
      </c>
      <c r="K31" s="40">
        <v>6.36</v>
      </c>
      <c r="L31" s="40">
        <v>22.42</v>
      </c>
      <c r="M31" s="40">
        <v>0</v>
      </c>
      <c r="N31" s="40">
        <v>49.53</v>
      </c>
      <c r="O31" s="40">
        <v>18.97</v>
      </c>
      <c r="P31" s="40">
        <v>0</v>
      </c>
      <c r="Q31" s="40">
        <v>0</v>
      </c>
      <c r="R31" s="7">
        <v>1930</v>
      </c>
      <c r="S31" s="7">
        <v>1930</v>
      </c>
      <c r="T31" s="7">
        <v>1059</v>
      </c>
      <c r="U31" s="7">
        <v>200</v>
      </c>
      <c r="V31" s="7">
        <v>69</v>
      </c>
      <c r="W31" s="7">
        <v>104</v>
      </c>
      <c r="X31" s="7">
        <v>554</v>
      </c>
      <c r="Y31" s="7">
        <v>403</v>
      </c>
      <c r="Z31" s="7">
        <v>1067</v>
      </c>
      <c r="AA31" s="7">
        <v>1756</v>
      </c>
      <c r="AB31" s="7">
        <v>393</v>
      </c>
      <c r="AC31" s="7">
        <v>25</v>
      </c>
      <c r="AD31" s="7">
        <v>615</v>
      </c>
      <c r="AE31" s="7">
        <v>513</v>
      </c>
      <c r="AF31" s="7">
        <v>115</v>
      </c>
      <c r="AG31" s="7">
        <v>0</v>
      </c>
      <c r="AH31" s="7">
        <v>8</v>
      </c>
      <c r="AI31" s="7">
        <v>1385</v>
      </c>
      <c r="AJ31" s="7">
        <v>1171</v>
      </c>
      <c r="AK31" s="7">
        <v>580</v>
      </c>
      <c r="AL31" s="7">
        <v>22</v>
      </c>
      <c r="AM31" s="7">
        <v>116</v>
      </c>
      <c r="AN31" s="7">
        <v>0</v>
      </c>
      <c r="AO31" s="7">
        <v>0</v>
      </c>
      <c r="AP31" s="7">
        <v>0</v>
      </c>
    </row>
    <row r="32" spans="2:42" ht="15" x14ac:dyDescent="0.25">
      <c r="B32" s="39" t="s">
        <v>162</v>
      </c>
      <c r="C32" t="s">
        <v>327</v>
      </c>
      <c r="D32" t="s">
        <v>163</v>
      </c>
      <c r="E32" s="40">
        <v>100</v>
      </c>
      <c r="F32" s="40">
        <v>76.42</v>
      </c>
      <c r="G32" s="40">
        <v>25</v>
      </c>
      <c r="H32" s="40">
        <v>37.5</v>
      </c>
      <c r="I32" s="40">
        <v>71.7</v>
      </c>
      <c r="J32" s="40">
        <v>100</v>
      </c>
      <c r="K32" s="40">
        <v>30.23</v>
      </c>
      <c r="L32" s="40">
        <v>29.17</v>
      </c>
      <c r="M32" s="40">
        <v>0</v>
      </c>
      <c r="N32" s="40">
        <v>98.48</v>
      </c>
      <c r="O32" s="40">
        <v>14.29</v>
      </c>
      <c r="P32" s="40">
        <v>0</v>
      </c>
      <c r="Q32" s="40">
        <v>0</v>
      </c>
      <c r="R32" s="7">
        <v>106</v>
      </c>
      <c r="S32" s="7">
        <v>106</v>
      </c>
      <c r="T32" s="7">
        <v>81</v>
      </c>
      <c r="U32" s="7">
        <v>16</v>
      </c>
      <c r="V32" s="7">
        <v>4</v>
      </c>
      <c r="W32" s="7">
        <v>6</v>
      </c>
      <c r="X32" s="7">
        <v>53</v>
      </c>
      <c r="Y32" s="7">
        <v>38</v>
      </c>
      <c r="Z32" s="7">
        <v>45</v>
      </c>
      <c r="AA32" s="7">
        <v>95</v>
      </c>
      <c r="AB32" s="7">
        <v>43</v>
      </c>
      <c r="AC32" s="7">
        <v>13</v>
      </c>
      <c r="AD32" s="7">
        <v>57</v>
      </c>
      <c r="AE32" s="7">
        <v>48</v>
      </c>
      <c r="AF32" s="7">
        <v>14</v>
      </c>
      <c r="AG32" s="7">
        <v>0</v>
      </c>
      <c r="AH32" s="7">
        <v>0</v>
      </c>
      <c r="AI32" s="7">
        <v>78</v>
      </c>
      <c r="AJ32" s="7">
        <v>66</v>
      </c>
      <c r="AK32" s="7">
        <v>65</v>
      </c>
      <c r="AL32" s="7">
        <v>2</v>
      </c>
      <c r="AM32" s="7">
        <v>14</v>
      </c>
      <c r="AN32" s="7">
        <v>0</v>
      </c>
      <c r="AO32" s="7">
        <v>0</v>
      </c>
      <c r="AP32" s="7">
        <v>0</v>
      </c>
    </row>
    <row r="33" spans="2:42" ht="15" x14ac:dyDescent="0.25">
      <c r="B33" s="39" t="s">
        <v>164</v>
      </c>
      <c r="C33" t="s">
        <v>327</v>
      </c>
      <c r="D33" t="s">
        <v>165</v>
      </c>
      <c r="E33" s="40">
        <v>99.75</v>
      </c>
      <c r="F33" s="40">
        <v>69.44</v>
      </c>
      <c r="G33" s="40">
        <v>39.35</v>
      </c>
      <c r="H33" s="40">
        <v>39.65</v>
      </c>
      <c r="I33" s="40">
        <v>63.05</v>
      </c>
      <c r="J33" s="40">
        <v>100</v>
      </c>
      <c r="K33" s="40">
        <v>21.8</v>
      </c>
      <c r="L33" s="40">
        <v>33.72</v>
      </c>
      <c r="M33" s="40">
        <v>2.71</v>
      </c>
      <c r="N33" s="40">
        <v>73.12</v>
      </c>
      <c r="O33" s="40">
        <v>10.7</v>
      </c>
      <c r="P33" s="40">
        <v>1.64</v>
      </c>
      <c r="Q33" s="40">
        <v>0</v>
      </c>
      <c r="R33" s="7">
        <v>132898</v>
      </c>
      <c r="S33" s="7">
        <v>132571</v>
      </c>
      <c r="T33" s="7">
        <v>92280</v>
      </c>
      <c r="U33" s="7">
        <v>16550</v>
      </c>
      <c r="V33" s="7">
        <v>6512</v>
      </c>
      <c r="W33" s="7">
        <v>6562</v>
      </c>
      <c r="X33" s="7">
        <v>61302</v>
      </c>
      <c r="Y33" s="7">
        <v>38649</v>
      </c>
      <c r="Z33" s="7">
        <v>73127</v>
      </c>
      <c r="AA33" s="7">
        <v>118484</v>
      </c>
      <c r="AB33" s="7">
        <v>27828</v>
      </c>
      <c r="AC33" s="7">
        <v>6066</v>
      </c>
      <c r="AD33" s="7">
        <v>43563</v>
      </c>
      <c r="AE33" s="7">
        <v>36301</v>
      </c>
      <c r="AF33" s="7">
        <v>12242</v>
      </c>
      <c r="AG33" s="7">
        <v>29</v>
      </c>
      <c r="AH33" s="7">
        <v>1069</v>
      </c>
      <c r="AI33" s="7">
        <v>95405</v>
      </c>
      <c r="AJ33" s="7">
        <v>80630</v>
      </c>
      <c r="AK33" s="7">
        <v>58953</v>
      </c>
      <c r="AL33" s="7">
        <v>1101</v>
      </c>
      <c r="AM33" s="7">
        <v>10289</v>
      </c>
      <c r="AN33" s="7">
        <v>2181</v>
      </c>
      <c r="AO33" s="7">
        <v>0</v>
      </c>
      <c r="AP33" s="7">
        <v>153</v>
      </c>
    </row>
    <row r="34" spans="2:42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</row>
    <row r="35" spans="2:42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</row>
    <row r="36" spans="2:42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</row>
    <row r="37" spans="2:42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</row>
    <row r="38" spans="2:42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</row>
    <row r="39" spans="2:42" x14ac:dyDescent="0.2"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</row>
    <row r="40" spans="2:42" x14ac:dyDescent="0.2"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</row>
    <row r="41" spans="2:42" x14ac:dyDescent="0.2"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</row>
    <row r="42" spans="2:42" x14ac:dyDescent="0.2"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</row>
    <row r="43" spans="2:42" x14ac:dyDescent="0.2"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</row>
    <row r="44" spans="2:42" x14ac:dyDescent="0.2"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</row>
    <row r="45" spans="2:42" x14ac:dyDescent="0.2"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</row>
    <row r="46" spans="2:42" x14ac:dyDescent="0.2"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</row>
    <row r="47" spans="2:42" x14ac:dyDescent="0.2"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</row>
    <row r="48" spans="2:42" x14ac:dyDescent="0.2"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</row>
    <row r="49" spans="5:42" x14ac:dyDescent="0.2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</row>
    <row r="50" spans="5:42" x14ac:dyDescent="0.2"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</row>
    <row r="51" spans="5:42" x14ac:dyDescent="0.2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</row>
    <row r="52" spans="5:42" x14ac:dyDescent="0.2"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</row>
    <row r="53" spans="5:42" x14ac:dyDescent="0.2"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</row>
    <row r="54" spans="5:42" x14ac:dyDescent="0.2"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</row>
    <row r="55" spans="5:42" x14ac:dyDescent="0.2"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</row>
    <row r="56" spans="5:42" x14ac:dyDescent="0.2"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</row>
    <row r="57" spans="5:42" x14ac:dyDescent="0.2"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</row>
    <row r="58" spans="5:42" x14ac:dyDescent="0.2"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</row>
    <row r="59" spans="5:42" x14ac:dyDescent="0.2"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</row>
    <row r="60" spans="5:42" x14ac:dyDescent="0.2"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</row>
    <row r="61" spans="5:42" x14ac:dyDescent="0.2"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</row>
    <row r="62" spans="5:42" x14ac:dyDescent="0.2"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</row>
    <row r="63" spans="5:42" x14ac:dyDescent="0.2"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</row>
    <row r="64" spans="5:42" x14ac:dyDescent="0.2"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</row>
    <row r="65" spans="5:42" x14ac:dyDescent="0.2"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</row>
    <row r="66" spans="5:42" x14ac:dyDescent="0.2"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</row>
    <row r="67" spans="5:42" x14ac:dyDescent="0.2"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</row>
    <row r="68" spans="5:42" x14ac:dyDescent="0.2"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</row>
    <row r="69" spans="5:42" x14ac:dyDescent="0.2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</row>
    <row r="70" spans="5:42" x14ac:dyDescent="0.2"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</row>
    <row r="71" spans="5:42" x14ac:dyDescent="0.2"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</row>
    <row r="72" spans="5:42" x14ac:dyDescent="0.2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</row>
    <row r="73" spans="5:42" x14ac:dyDescent="0.2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</row>
    <row r="74" spans="5:42" x14ac:dyDescent="0.2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</row>
    <row r="75" spans="5:42" x14ac:dyDescent="0.2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</row>
    <row r="76" spans="5:42" x14ac:dyDescent="0.2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</row>
    <row r="77" spans="5:42" x14ac:dyDescent="0.2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</row>
    <row r="78" spans="5:42" x14ac:dyDescent="0.2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</row>
    <row r="79" spans="5:42" x14ac:dyDescent="0.2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</row>
    <row r="80" spans="5:42" x14ac:dyDescent="0.2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</row>
    <row r="81" spans="5:42" x14ac:dyDescent="0.2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</row>
    <row r="82" spans="5:42" x14ac:dyDescent="0.2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</row>
    <row r="83" spans="5:42" x14ac:dyDescent="0.2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</row>
    <row r="84" spans="5:42" x14ac:dyDescent="0.2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</row>
    <row r="85" spans="5:42" x14ac:dyDescent="0.2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</row>
    <row r="86" spans="5:42" x14ac:dyDescent="0.2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</row>
    <row r="87" spans="5:42" x14ac:dyDescent="0.2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</row>
    <row r="88" spans="5:42" x14ac:dyDescent="0.2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</row>
    <row r="89" spans="5:42" x14ac:dyDescent="0.2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</row>
    <row r="90" spans="5:42" x14ac:dyDescent="0.2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</row>
    <row r="91" spans="5:42" x14ac:dyDescent="0.2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</row>
    <row r="92" spans="5:42" x14ac:dyDescent="0.2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5:42" x14ac:dyDescent="0.2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</row>
    <row r="94" spans="5:42" x14ac:dyDescent="0.2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5:42" x14ac:dyDescent="0.2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5:42" x14ac:dyDescent="0.2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</row>
    <row r="97" spans="5:42" x14ac:dyDescent="0.2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</row>
    <row r="98" spans="5:42" x14ac:dyDescent="0.2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</row>
    <row r="99" spans="5:42" x14ac:dyDescent="0.2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</row>
    <row r="100" spans="5:42" x14ac:dyDescent="0.2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</row>
    <row r="101" spans="5:42" x14ac:dyDescent="0.2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</row>
    <row r="102" spans="5:42" x14ac:dyDescent="0.2"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</row>
    <row r="103" spans="5:42" x14ac:dyDescent="0.2"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</row>
    <row r="104" spans="5:42" x14ac:dyDescent="0.2"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</row>
    <row r="105" spans="5:42" x14ac:dyDescent="0.2"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</row>
    <row r="106" spans="5:42" x14ac:dyDescent="0.2"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</row>
    <row r="107" spans="5:42" x14ac:dyDescent="0.2"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</row>
    <row r="108" spans="5:42" x14ac:dyDescent="0.2"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</row>
    <row r="109" spans="5:42" x14ac:dyDescent="0.2"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</row>
    <row r="110" spans="5:42" x14ac:dyDescent="0.2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</row>
    <row r="111" spans="5:42" x14ac:dyDescent="0.2"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</row>
    <row r="112" spans="5:42" x14ac:dyDescent="0.2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</row>
    <row r="113" spans="5:42" x14ac:dyDescent="0.2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</row>
    <row r="114" spans="5:42" x14ac:dyDescent="0.2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</row>
    <row r="115" spans="5:42" x14ac:dyDescent="0.2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</row>
    <row r="116" spans="5:42" x14ac:dyDescent="0.2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</row>
    <row r="117" spans="5:42" x14ac:dyDescent="0.2"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</row>
    <row r="118" spans="5:42" x14ac:dyDescent="0.2"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</row>
    <row r="119" spans="5:42" x14ac:dyDescent="0.2"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</row>
    <row r="120" spans="5:42" x14ac:dyDescent="0.2"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</row>
    <row r="121" spans="5:42" x14ac:dyDescent="0.2"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</row>
    <row r="122" spans="5:42" x14ac:dyDescent="0.2"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</row>
    <row r="123" spans="5:42" x14ac:dyDescent="0.2"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</row>
    <row r="124" spans="5:42" x14ac:dyDescent="0.2"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</row>
    <row r="125" spans="5:42" x14ac:dyDescent="0.2"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8"/>
  <sheetViews>
    <sheetView tabSelected="1" topLeftCell="A61" zoomScale="85" zoomScaleNormal="85" workbookViewId="0">
      <selection activeCell="K23" sqref="K23"/>
    </sheetView>
  </sheetViews>
  <sheetFormatPr baseColWidth="10" defaultRowHeight="15" x14ac:dyDescent="0.25"/>
  <cols>
    <col min="1" max="1" width="14.85546875" customWidth="1"/>
    <col min="2" max="4" width="15.5703125" customWidth="1"/>
    <col min="5" max="7" width="19.85546875" customWidth="1"/>
    <col min="9" max="9" width="16.7109375" customWidth="1"/>
    <col min="10" max="10" width="16" customWidth="1"/>
    <col min="11" max="11" width="22.42578125" customWidth="1"/>
    <col min="12" max="12" width="14.7109375" customWidth="1"/>
    <col min="13" max="13" width="16.42578125" customWidth="1"/>
  </cols>
  <sheetData>
    <row r="1" spans="1:14" ht="14.45" x14ac:dyDescent="0.3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1:14" ht="14.45" x14ac:dyDescent="0.3">
      <c r="A4" s="2" t="s">
        <v>50</v>
      </c>
      <c r="D4" t="s">
        <v>64</v>
      </c>
      <c r="E4" s="24">
        <v>12</v>
      </c>
      <c r="G4" t="s">
        <v>67</v>
      </c>
      <c r="H4">
        <v>0</v>
      </c>
    </row>
    <row r="7" spans="1:14" x14ac:dyDescent="0.25">
      <c r="A7" s="11" t="s">
        <v>46</v>
      </c>
    </row>
    <row r="9" spans="1:14" ht="72" x14ac:dyDescent="0.3">
      <c r="A9" s="3" t="s">
        <v>29</v>
      </c>
      <c r="B9" s="3" t="s">
        <v>3</v>
      </c>
      <c r="C9" s="4" t="s">
        <v>52</v>
      </c>
      <c r="D9" s="3" t="s">
        <v>31</v>
      </c>
      <c r="E9" s="4" t="s">
        <v>69</v>
      </c>
      <c r="F9" s="4" t="s">
        <v>68</v>
      </c>
      <c r="G9" s="4" t="s">
        <v>61</v>
      </c>
      <c r="H9" s="3" t="s">
        <v>32</v>
      </c>
      <c r="I9" s="4" t="s">
        <v>66</v>
      </c>
      <c r="J9" s="15"/>
      <c r="K9" s="20"/>
      <c r="L9" s="4" t="s">
        <v>51</v>
      </c>
      <c r="M9" s="4" t="s">
        <v>54</v>
      </c>
      <c r="N9" s="4" t="s">
        <v>53</v>
      </c>
    </row>
    <row r="10" spans="1:14" ht="14.45" x14ac:dyDescent="0.3">
      <c r="A10" s="9" t="s">
        <v>4</v>
      </c>
      <c r="B10" s="23">
        <v>28772</v>
      </c>
      <c r="C10" s="7">
        <f>95*B10/100</f>
        <v>27333.4</v>
      </c>
      <c r="D10" s="7">
        <f>C10/12</f>
        <v>2277.7833333333333</v>
      </c>
      <c r="E10" s="7">
        <f>D10*$E$4</f>
        <v>27333.4</v>
      </c>
      <c r="F10" s="28">
        <f>'ORIGEN ADULTO MAYOR'!U8</f>
        <v>21065</v>
      </c>
      <c r="G10" s="23">
        <f>F10/$E$4</f>
        <v>1755.4166666666667</v>
      </c>
      <c r="H10" s="6">
        <f>E10-F10</f>
        <v>6268.4000000000015</v>
      </c>
      <c r="I10" s="6">
        <f>H10+(D10*$H$4)</f>
        <v>6268.4000000000015</v>
      </c>
      <c r="J10" s="22"/>
      <c r="L10">
        <v>32</v>
      </c>
      <c r="M10">
        <v>8</v>
      </c>
      <c r="N10" s="8">
        <f>(I10/M10)/8</f>
        <v>97.943750000000023</v>
      </c>
    </row>
    <row r="11" spans="1:14" ht="14.45" x14ac:dyDescent="0.3">
      <c r="A11" s="9" t="s">
        <v>5</v>
      </c>
      <c r="B11" s="23">
        <v>10586</v>
      </c>
      <c r="C11" s="7">
        <f t="shared" ref="C11:C35" si="0">95*B11/100</f>
        <v>10056.700000000001</v>
      </c>
      <c r="D11" s="7">
        <f t="shared" ref="D11:D35" si="1">C11/12</f>
        <v>838.05833333333339</v>
      </c>
      <c r="E11" s="7">
        <f t="shared" ref="E11:E35" si="2">D11*$E$4</f>
        <v>10056.700000000001</v>
      </c>
      <c r="F11" s="28">
        <f>'ORIGEN ADULTO MAYOR'!U9</f>
        <v>7948</v>
      </c>
      <c r="G11" s="23">
        <f t="shared" ref="G11:G35" si="3">F11/$E$4</f>
        <v>662.33333333333337</v>
      </c>
      <c r="H11" s="6">
        <f t="shared" ref="H11:H35" si="4">E11-F11</f>
        <v>2108.7000000000007</v>
      </c>
      <c r="I11" s="6">
        <f t="shared" ref="I11:I35" si="5">H11+(D11*$H$4)</f>
        <v>2108.7000000000007</v>
      </c>
      <c r="J11" s="22"/>
      <c r="L11">
        <v>14</v>
      </c>
      <c r="M11">
        <v>4</v>
      </c>
      <c r="N11" s="8">
        <f>(I11/L11)/8</f>
        <v>18.827678571428578</v>
      </c>
    </row>
    <row r="12" spans="1:14" ht="14.45" x14ac:dyDescent="0.3">
      <c r="A12" s="9" t="s">
        <v>6</v>
      </c>
      <c r="B12" s="23">
        <v>14208</v>
      </c>
      <c r="C12" s="7">
        <f t="shared" si="0"/>
        <v>13497.6</v>
      </c>
      <c r="D12" s="7">
        <f t="shared" si="1"/>
        <v>1124.8</v>
      </c>
      <c r="E12" s="7">
        <f t="shared" si="2"/>
        <v>13497.599999999999</v>
      </c>
      <c r="F12" s="28">
        <f>'ORIGEN ADULTO MAYOR'!U10</f>
        <v>9266</v>
      </c>
      <c r="G12" s="23">
        <f t="shared" si="3"/>
        <v>772.16666666666663</v>
      </c>
      <c r="H12" s="6">
        <f t="shared" si="4"/>
        <v>4231.5999999999985</v>
      </c>
      <c r="I12" s="6">
        <f t="shared" si="5"/>
        <v>4231.5999999999985</v>
      </c>
      <c r="J12" s="22"/>
      <c r="L12">
        <v>20</v>
      </c>
      <c r="M12">
        <v>4</v>
      </c>
      <c r="N12" s="8">
        <f>(I12/L12)/8</f>
        <v>26.447499999999991</v>
      </c>
    </row>
    <row r="13" spans="1:14" ht="14.45" x14ac:dyDescent="0.3">
      <c r="A13" s="9" t="s">
        <v>7</v>
      </c>
      <c r="B13" s="23">
        <v>964</v>
      </c>
      <c r="C13" s="7">
        <f t="shared" si="0"/>
        <v>915.8</v>
      </c>
      <c r="D13" s="7">
        <f t="shared" si="1"/>
        <v>76.316666666666663</v>
      </c>
      <c r="E13" s="7">
        <f t="shared" si="2"/>
        <v>915.8</v>
      </c>
      <c r="F13" s="28">
        <f>'ORIGEN ADULTO MAYOR'!U11</f>
        <v>669</v>
      </c>
      <c r="G13" s="23">
        <f t="shared" si="3"/>
        <v>55.75</v>
      </c>
      <c r="H13" s="6">
        <f t="shared" si="4"/>
        <v>246.79999999999995</v>
      </c>
      <c r="I13" s="6">
        <f t="shared" si="5"/>
        <v>246.79999999999995</v>
      </c>
      <c r="J13" s="22"/>
      <c r="L13">
        <v>3</v>
      </c>
      <c r="M13">
        <v>1</v>
      </c>
      <c r="N13" s="8">
        <f t="shared" ref="N13:N35" si="6">(I13/L13)/8</f>
        <v>10.283333333333331</v>
      </c>
    </row>
    <row r="14" spans="1:14" ht="14.45" x14ac:dyDescent="0.3">
      <c r="A14" s="9" t="s">
        <v>8</v>
      </c>
      <c r="B14" s="23">
        <v>4672</v>
      </c>
      <c r="C14" s="7">
        <f t="shared" si="0"/>
        <v>4438.3999999999996</v>
      </c>
      <c r="D14" s="7">
        <f t="shared" si="1"/>
        <v>369.86666666666662</v>
      </c>
      <c r="E14" s="7">
        <f t="shared" si="2"/>
        <v>4438.3999999999996</v>
      </c>
      <c r="F14" s="28">
        <f>'ORIGEN ADULTO MAYOR'!U12</f>
        <v>3396</v>
      </c>
      <c r="G14" s="23">
        <f t="shared" si="3"/>
        <v>283</v>
      </c>
      <c r="H14" s="6">
        <f t="shared" si="4"/>
        <v>1042.3999999999996</v>
      </c>
      <c r="I14" s="6">
        <f t="shared" si="5"/>
        <v>1042.3999999999996</v>
      </c>
      <c r="J14" s="22"/>
      <c r="L14">
        <v>6</v>
      </c>
      <c r="M14">
        <v>2</v>
      </c>
      <c r="N14" s="8">
        <f t="shared" si="6"/>
        <v>21.716666666666658</v>
      </c>
    </row>
    <row r="15" spans="1:14" ht="14.45" x14ac:dyDescent="0.3">
      <c r="A15" s="9" t="s">
        <v>9</v>
      </c>
      <c r="B15" s="23">
        <v>1939</v>
      </c>
      <c r="C15" s="7">
        <f t="shared" si="0"/>
        <v>1842.05</v>
      </c>
      <c r="D15" s="7">
        <f t="shared" si="1"/>
        <v>153.50416666666666</v>
      </c>
      <c r="E15" s="7">
        <f t="shared" si="2"/>
        <v>1842.05</v>
      </c>
      <c r="F15" s="28">
        <f>'ORIGEN ADULTO MAYOR'!U13</f>
        <v>1308</v>
      </c>
      <c r="G15" s="23">
        <f t="shared" si="3"/>
        <v>109</v>
      </c>
      <c r="H15" s="6">
        <f t="shared" si="4"/>
        <v>534.04999999999995</v>
      </c>
      <c r="I15" s="6">
        <f t="shared" si="5"/>
        <v>534.04999999999995</v>
      </c>
      <c r="J15" s="22"/>
      <c r="L15">
        <v>4</v>
      </c>
      <c r="M15">
        <v>1</v>
      </c>
      <c r="N15" s="8">
        <f t="shared" si="6"/>
        <v>16.689062499999999</v>
      </c>
    </row>
    <row r="16" spans="1:14" ht="14.45" x14ac:dyDescent="0.3">
      <c r="A16" s="9" t="s">
        <v>10</v>
      </c>
      <c r="B16" s="23">
        <v>7712</v>
      </c>
      <c r="C16" s="7">
        <f t="shared" si="0"/>
        <v>7326.4</v>
      </c>
      <c r="D16" s="7">
        <f t="shared" si="1"/>
        <v>610.5333333333333</v>
      </c>
      <c r="E16" s="7">
        <f t="shared" si="2"/>
        <v>7326.4</v>
      </c>
      <c r="F16" s="28">
        <f>'ORIGEN ADULTO MAYOR'!U14</f>
        <v>5782</v>
      </c>
      <c r="G16" s="23">
        <f t="shared" si="3"/>
        <v>481.83333333333331</v>
      </c>
      <c r="H16" s="6">
        <f t="shared" si="4"/>
        <v>1544.3999999999996</v>
      </c>
      <c r="I16" s="6">
        <f t="shared" si="5"/>
        <v>1544.3999999999996</v>
      </c>
      <c r="J16" s="22"/>
      <c r="L16">
        <v>10</v>
      </c>
      <c r="M16">
        <v>4</v>
      </c>
      <c r="N16" s="8">
        <f t="shared" si="6"/>
        <v>19.304999999999996</v>
      </c>
    </row>
    <row r="17" spans="1:14" ht="14.45" x14ac:dyDescent="0.3">
      <c r="A17" s="9" t="s">
        <v>11</v>
      </c>
      <c r="B17" s="23">
        <v>3857</v>
      </c>
      <c r="C17" s="7">
        <f t="shared" si="0"/>
        <v>3664.15</v>
      </c>
      <c r="D17" s="7">
        <f t="shared" si="1"/>
        <v>305.34583333333336</v>
      </c>
      <c r="E17" s="7">
        <f t="shared" si="2"/>
        <v>3664.1500000000005</v>
      </c>
      <c r="F17" s="28">
        <f>'ORIGEN ADULTO MAYOR'!U15</f>
        <v>2864</v>
      </c>
      <c r="G17" s="23">
        <f t="shared" si="3"/>
        <v>238.66666666666666</v>
      </c>
      <c r="H17" s="6">
        <f t="shared" si="4"/>
        <v>800.15000000000055</v>
      </c>
      <c r="I17" s="6">
        <f t="shared" si="5"/>
        <v>800.15000000000055</v>
      </c>
      <c r="J17" s="22"/>
      <c r="L17">
        <v>5</v>
      </c>
      <c r="M17">
        <v>2</v>
      </c>
      <c r="N17" s="8">
        <f t="shared" si="6"/>
        <v>20.003750000000014</v>
      </c>
    </row>
    <row r="18" spans="1:14" ht="14.45" x14ac:dyDescent="0.3">
      <c r="A18" s="9" t="s">
        <v>12</v>
      </c>
      <c r="B18" s="23">
        <v>1976</v>
      </c>
      <c r="C18" s="7">
        <f t="shared" si="0"/>
        <v>1877.2</v>
      </c>
      <c r="D18" s="7">
        <f t="shared" si="1"/>
        <v>156.43333333333334</v>
      </c>
      <c r="E18" s="7">
        <f t="shared" si="2"/>
        <v>1877.2</v>
      </c>
      <c r="F18" s="28">
        <f>'ORIGEN ADULTO MAYOR'!U16</f>
        <v>1654</v>
      </c>
      <c r="G18" s="23">
        <f t="shared" si="3"/>
        <v>137.83333333333334</v>
      </c>
      <c r="H18" s="6">
        <f t="shared" si="4"/>
        <v>223.20000000000005</v>
      </c>
      <c r="I18" s="6">
        <f t="shared" si="5"/>
        <v>223.20000000000005</v>
      </c>
      <c r="J18" s="22"/>
      <c r="L18">
        <v>2</v>
      </c>
      <c r="M18">
        <v>1</v>
      </c>
      <c r="N18" s="8">
        <f t="shared" si="6"/>
        <v>13.950000000000003</v>
      </c>
    </row>
    <row r="19" spans="1:14" ht="14.45" x14ac:dyDescent="0.3">
      <c r="A19" s="9" t="s">
        <v>13</v>
      </c>
      <c r="B19" s="23">
        <v>1348</v>
      </c>
      <c r="C19" s="7">
        <f t="shared" si="0"/>
        <v>1280.5999999999999</v>
      </c>
      <c r="D19" s="7">
        <f t="shared" si="1"/>
        <v>106.71666666666665</v>
      </c>
      <c r="E19" s="7">
        <f t="shared" si="2"/>
        <v>1280.5999999999999</v>
      </c>
      <c r="F19" s="28">
        <f>'ORIGEN ADULTO MAYOR'!U17</f>
        <v>1018</v>
      </c>
      <c r="G19" s="23">
        <f t="shared" si="3"/>
        <v>84.833333333333329</v>
      </c>
      <c r="H19" s="6">
        <f t="shared" si="4"/>
        <v>262.59999999999991</v>
      </c>
      <c r="I19" s="6">
        <f t="shared" si="5"/>
        <v>262.59999999999991</v>
      </c>
      <c r="J19" s="22"/>
      <c r="L19">
        <v>2</v>
      </c>
      <c r="M19">
        <v>1</v>
      </c>
      <c r="N19" s="8">
        <f t="shared" si="6"/>
        <v>16.412499999999994</v>
      </c>
    </row>
    <row r="20" spans="1:14" ht="14.45" x14ac:dyDescent="0.3">
      <c r="A20" s="9" t="s">
        <v>14</v>
      </c>
      <c r="B20" s="23">
        <v>877</v>
      </c>
      <c r="C20" s="7">
        <f t="shared" si="0"/>
        <v>833.15</v>
      </c>
      <c r="D20" s="7">
        <f t="shared" si="1"/>
        <v>69.42916666666666</v>
      </c>
      <c r="E20" s="7">
        <f t="shared" si="2"/>
        <v>833.14999999999986</v>
      </c>
      <c r="F20" s="28">
        <f>'ORIGEN ADULTO MAYOR'!U18</f>
        <v>823</v>
      </c>
      <c r="G20" s="23">
        <f t="shared" si="3"/>
        <v>68.583333333333329</v>
      </c>
      <c r="H20" s="6">
        <f t="shared" si="4"/>
        <v>10.149999999999864</v>
      </c>
      <c r="I20" s="6">
        <f t="shared" si="5"/>
        <v>10.149999999999864</v>
      </c>
      <c r="J20" s="22"/>
      <c r="L20">
        <v>1</v>
      </c>
      <c r="M20">
        <v>1</v>
      </c>
      <c r="N20" s="8">
        <f t="shared" si="6"/>
        <v>1.2687499999999829</v>
      </c>
    </row>
    <row r="21" spans="1:14" ht="14.45" x14ac:dyDescent="0.3">
      <c r="A21" s="9" t="s">
        <v>15</v>
      </c>
      <c r="B21" s="23">
        <v>700</v>
      </c>
      <c r="C21" s="7">
        <f t="shared" si="0"/>
        <v>665</v>
      </c>
      <c r="D21" s="7">
        <f t="shared" si="1"/>
        <v>55.416666666666664</v>
      </c>
      <c r="E21" s="7">
        <f t="shared" si="2"/>
        <v>665</v>
      </c>
      <c r="F21" s="28">
        <f>'ORIGEN ADULTO MAYOR'!U19</f>
        <v>579</v>
      </c>
      <c r="G21" s="23">
        <f t="shared" si="3"/>
        <v>48.25</v>
      </c>
      <c r="H21" s="6">
        <f t="shared" si="4"/>
        <v>86</v>
      </c>
      <c r="I21" s="6">
        <f t="shared" si="5"/>
        <v>86</v>
      </c>
      <c r="J21" s="22"/>
      <c r="L21">
        <v>1</v>
      </c>
      <c r="M21">
        <v>1</v>
      </c>
      <c r="N21" s="8">
        <f t="shared" si="6"/>
        <v>10.75</v>
      </c>
    </row>
    <row r="22" spans="1:14" ht="14.45" x14ac:dyDescent="0.3">
      <c r="A22" s="9" t="s">
        <v>16</v>
      </c>
      <c r="B22" s="23">
        <v>780</v>
      </c>
      <c r="C22" s="7">
        <f t="shared" si="0"/>
        <v>741</v>
      </c>
      <c r="D22" s="7">
        <f t="shared" si="1"/>
        <v>61.75</v>
      </c>
      <c r="E22" s="7">
        <f t="shared" si="2"/>
        <v>741</v>
      </c>
      <c r="F22" s="28">
        <f>'ORIGEN ADULTO MAYOR'!U20</f>
        <v>770</v>
      </c>
      <c r="G22" s="23">
        <f t="shared" si="3"/>
        <v>64.166666666666671</v>
      </c>
      <c r="H22" s="6">
        <f t="shared" si="4"/>
        <v>-29</v>
      </c>
      <c r="I22" s="6">
        <f t="shared" si="5"/>
        <v>-29</v>
      </c>
      <c r="J22" s="22"/>
      <c r="L22">
        <v>1</v>
      </c>
      <c r="M22">
        <v>1</v>
      </c>
      <c r="N22" s="8">
        <f t="shared" si="6"/>
        <v>-3.625</v>
      </c>
    </row>
    <row r="23" spans="1:14" ht="14.45" x14ac:dyDescent="0.3">
      <c r="A23" s="9" t="s">
        <v>17</v>
      </c>
      <c r="B23" s="23">
        <v>1232</v>
      </c>
      <c r="C23" s="7">
        <f t="shared" si="0"/>
        <v>1170.4000000000001</v>
      </c>
      <c r="D23" s="7">
        <f t="shared" si="1"/>
        <v>97.533333333333346</v>
      </c>
      <c r="E23" s="7">
        <f t="shared" si="2"/>
        <v>1170.4000000000001</v>
      </c>
      <c r="F23" s="28">
        <f>'ORIGEN ADULTO MAYOR'!U21</f>
        <v>1120</v>
      </c>
      <c r="G23" s="23">
        <f t="shared" si="3"/>
        <v>93.333333333333329</v>
      </c>
      <c r="H23" s="6">
        <f t="shared" si="4"/>
        <v>50.400000000000091</v>
      </c>
      <c r="I23" s="6">
        <f t="shared" si="5"/>
        <v>50.400000000000091</v>
      </c>
      <c r="J23" s="22"/>
      <c r="L23">
        <v>2</v>
      </c>
      <c r="M23">
        <v>1</v>
      </c>
      <c r="N23" s="8">
        <f t="shared" si="6"/>
        <v>3.1500000000000057</v>
      </c>
    </row>
    <row r="24" spans="1:14" ht="14.45" x14ac:dyDescent="0.3">
      <c r="A24" s="9" t="s">
        <v>18</v>
      </c>
      <c r="B24" s="23">
        <v>3092</v>
      </c>
      <c r="C24" s="7">
        <f t="shared" si="0"/>
        <v>2937.4</v>
      </c>
      <c r="D24" s="7">
        <f t="shared" si="1"/>
        <v>244.78333333333333</v>
      </c>
      <c r="E24" s="7">
        <f t="shared" si="2"/>
        <v>2937.4</v>
      </c>
      <c r="F24" s="28">
        <f>'ORIGEN ADULTO MAYOR'!U22</f>
        <v>2426</v>
      </c>
      <c r="G24" s="23">
        <f t="shared" si="3"/>
        <v>202.16666666666666</v>
      </c>
      <c r="H24" s="6">
        <f t="shared" si="4"/>
        <v>511.40000000000009</v>
      </c>
      <c r="I24" s="6">
        <f t="shared" si="5"/>
        <v>511.40000000000009</v>
      </c>
      <c r="J24" s="22"/>
      <c r="L24">
        <v>4</v>
      </c>
      <c r="M24">
        <v>2</v>
      </c>
      <c r="N24" s="8">
        <f t="shared" si="6"/>
        <v>15.981250000000003</v>
      </c>
    </row>
    <row r="25" spans="1:14" ht="14.45" x14ac:dyDescent="0.3">
      <c r="A25" s="9" t="s">
        <v>19</v>
      </c>
      <c r="B25" s="23">
        <v>2849</v>
      </c>
      <c r="C25" s="7">
        <f t="shared" si="0"/>
        <v>2706.55</v>
      </c>
      <c r="D25" s="7">
        <f t="shared" si="1"/>
        <v>225.54583333333335</v>
      </c>
      <c r="E25" s="7">
        <f t="shared" si="2"/>
        <v>2706.55</v>
      </c>
      <c r="F25" s="28">
        <f>'ORIGEN ADULTO MAYOR'!U23</f>
        <v>1931</v>
      </c>
      <c r="G25" s="23">
        <f t="shared" si="3"/>
        <v>160.91666666666666</v>
      </c>
      <c r="H25" s="6">
        <f t="shared" si="4"/>
        <v>775.55000000000018</v>
      </c>
      <c r="I25" s="6">
        <f t="shared" si="5"/>
        <v>775.55000000000018</v>
      </c>
      <c r="J25" s="22"/>
      <c r="L25">
        <v>3</v>
      </c>
      <c r="M25">
        <v>1</v>
      </c>
      <c r="N25" s="8">
        <f t="shared" si="6"/>
        <v>32.314583333333339</v>
      </c>
    </row>
    <row r="26" spans="1:14" ht="14.45" x14ac:dyDescent="0.3">
      <c r="A26" s="9" t="s">
        <v>20</v>
      </c>
      <c r="B26" s="23">
        <v>1543</v>
      </c>
      <c r="C26" s="7">
        <f t="shared" si="0"/>
        <v>1465.85</v>
      </c>
      <c r="D26" s="7">
        <f t="shared" si="1"/>
        <v>122.15416666666665</v>
      </c>
      <c r="E26" s="7">
        <f t="shared" si="2"/>
        <v>1465.85</v>
      </c>
      <c r="F26" s="28">
        <f>'ORIGEN ADULTO MAYOR'!U24</f>
        <v>1469</v>
      </c>
      <c r="G26" s="23">
        <f t="shared" si="3"/>
        <v>122.41666666666667</v>
      </c>
      <c r="H26" s="6">
        <f t="shared" si="4"/>
        <v>-3.1500000000000909</v>
      </c>
      <c r="I26" s="6">
        <f t="shared" si="5"/>
        <v>-3.1500000000000909</v>
      </c>
      <c r="J26" s="22"/>
      <c r="L26">
        <v>2</v>
      </c>
      <c r="M26">
        <v>1</v>
      </c>
      <c r="N26" s="8">
        <f t="shared" si="6"/>
        <v>-0.19687500000000568</v>
      </c>
    </row>
    <row r="27" spans="1:14" ht="14.45" x14ac:dyDescent="0.3">
      <c r="A27" s="9" t="s">
        <v>21</v>
      </c>
      <c r="B27" s="23">
        <v>6271</v>
      </c>
      <c r="C27" s="7">
        <f t="shared" si="0"/>
        <v>5957.45</v>
      </c>
      <c r="D27" s="7">
        <f t="shared" si="1"/>
        <v>496.45416666666665</v>
      </c>
      <c r="E27" s="7">
        <f t="shared" si="2"/>
        <v>5957.45</v>
      </c>
      <c r="F27" s="28">
        <f>'ORIGEN ADULTO MAYOR'!U25</f>
        <v>4995</v>
      </c>
      <c r="G27" s="23">
        <f t="shared" si="3"/>
        <v>416.25</v>
      </c>
      <c r="H27" s="6">
        <f t="shared" si="4"/>
        <v>962.44999999999982</v>
      </c>
      <c r="I27" s="6">
        <f t="shared" si="5"/>
        <v>962.44999999999982</v>
      </c>
      <c r="J27" s="22"/>
      <c r="L27">
        <v>10</v>
      </c>
      <c r="M27">
        <v>10</v>
      </c>
      <c r="N27" s="8">
        <f t="shared" si="6"/>
        <v>12.030624999999997</v>
      </c>
    </row>
    <row r="28" spans="1:14" ht="14.45" x14ac:dyDescent="0.3">
      <c r="A28" s="9" t="s">
        <v>22</v>
      </c>
      <c r="B28" s="23">
        <v>5349</v>
      </c>
      <c r="C28" s="7">
        <f t="shared" si="0"/>
        <v>5081.55</v>
      </c>
      <c r="D28" s="7">
        <f t="shared" si="1"/>
        <v>423.46250000000003</v>
      </c>
      <c r="E28" s="7">
        <f t="shared" si="2"/>
        <v>5081.55</v>
      </c>
      <c r="F28" s="28">
        <f>'ORIGEN ADULTO MAYOR'!U26</f>
        <v>3637</v>
      </c>
      <c r="G28" s="23">
        <f t="shared" si="3"/>
        <v>303.08333333333331</v>
      </c>
      <c r="H28" s="6">
        <f t="shared" si="4"/>
        <v>1444.5500000000002</v>
      </c>
      <c r="I28" s="6">
        <f t="shared" si="5"/>
        <v>1444.5500000000002</v>
      </c>
      <c r="J28" s="22"/>
      <c r="L28">
        <v>10</v>
      </c>
      <c r="M28">
        <v>10</v>
      </c>
      <c r="N28" s="8">
        <f t="shared" si="6"/>
        <v>18.056875000000002</v>
      </c>
    </row>
    <row r="29" spans="1:14" ht="14.45" x14ac:dyDescent="0.3">
      <c r="A29" s="9" t="s">
        <v>23</v>
      </c>
      <c r="B29" s="23">
        <v>2054</v>
      </c>
      <c r="C29" s="7">
        <f t="shared" si="0"/>
        <v>1951.3</v>
      </c>
      <c r="D29" s="7">
        <f t="shared" si="1"/>
        <v>162.60833333333332</v>
      </c>
      <c r="E29" s="7">
        <f t="shared" si="2"/>
        <v>1951.2999999999997</v>
      </c>
      <c r="F29" s="28">
        <f>'ORIGEN ADULTO MAYOR'!U27</f>
        <v>1482</v>
      </c>
      <c r="G29" s="23">
        <f t="shared" si="3"/>
        <v>123.5</v>
      </c>
      <c r="H29" s="6">
        <f t="shared" si="4"/>
        <v>469.29999999999973</v>
      </c>
      <c r="I29" s="6">
        <f t="shared" si="5"/>
        <v>469.29999999999973</v>
      </c>
      <c r="J29" s="22"/>
      <c r="L29">
        <v>3</v>
      </c>
      <c r="M29">
        <v>2</v>
      </c>
      <c r="N29" s="8">
        <f t="shared" si="6"/>
        <v>19.554166666666656</v>
      </c>
    </row>
    <row r="30" spans="1:14" ht="14.45" x14ac:dyDescent="0.3">
      <c r="A30" s="9" t="s">
        <v>24</v>
      </c>
      <c r="B30" s="23">
        <v>2256</v>
      </c>
      <c r="C30" s="7">
        <f t="shared" si="0"/>
        <v>2143.1999999999998</v>
      </c>
      <c r="D30" s="7">
        <f t="shared" si="1"/>
        <v>178.6</v>
      </c>
      <c r="E30" s="7">
        <f t="shared" si="2"/>
        <v>2143.1999999999998</v>
      </c>
      <c r="F30" s="28">
        <f>'ORIGEN ADULTO MAYOR'!U28</f>
        <v>1364</v>
      </c>
      <c r="G30" s="23">
        <f t="shared" si="3"/>
        <v>113.66666666666667</v>
      </c>
      <c r="H30" s="6">
        <f t="shared" si="4"/>
        <v>779.19999999999982</v>
      </c>
      <c r="I30" s="6">
        <f t="shared" si="5"/>
        <v>779.19999999999982</v>
      </c>
      <c r="J30" s="22"/>
      <c r="L30">
        <v>2</v>
      </c>
      <c r="M30">
        <v>2</v>
      </c>
      <c r="N30" s="8">
        <f t="shared" si="6"/>
        <v>48.699999999999989</v>
      </c>
    </row>
    <row r="31" spans="1:14" ht="14.45" x14ac:dyDescent="0.3">
      <c r="A31" s="9" t="s">
        <v>25</v>
      </c>
      <c r="B31" s="23">
        <v>1443</v>
      </c>
      <c r="C31" s="7">
        <f t="shared" si="0"/>
        <v>1370.85</v>
      </c>
      <c r="D31" s="7">
        <f t="shared" si="1"/>
        <v>114.2375</v>
      </c>
      <c r="E31" s="7">
        <f t="shared" si="2"/>
        <v>1370.85</v>
      </c>
      <c r="F31" s="28">
        <f>'ORIGEN ADULTO MAYOR'!U29</f>
        <v>1236</v>
      </c>
      <c r="G31" s="23">
        <f t="shared" si="3"/>
        <v>103</v>
      </c>
      <c r="H31" s="6">
        <f t="shared" si="4"/>
        <v>134.84999999999991</v>
      </c>
      <c r="I31" s="6">
        <f t="shared" si="5"/>
        <v>134.84999999999991</v>
      </c>
      <c r="J31" s="22"/>
      <c r="L31">
        <v>4</v>
      </c>
      <c r="M31">
        <v>2</v>
      </c>
      <c r="N31" s="8">
        <f t="shared" si="6"/>
        <v>4.2140624999999972</v>
      </c>
    </row>
    <row r="32" spans="1:14" ht="14.45" x14ac:dyDescent="0.3">
      <c r="A32" s="9" t="s">
        <v>26</v>
      </c>
      <c r="B32" s="23">
        <v>4727</v>
      </c>
      <c r="C32" s="7">
        <f t="shared" si="0"/>
        <v>4490.6499999999996</v>
      </c>
      <c r="D32" s="7">
        <f t="shared" si="1"/>
        <v>374.2208333333333</v>
      </c>
      <c r="E32" s="7">
        <f t="shared" si="2"/>
        <v>4490.6499999999996</v>
      </c>
      <c r="F32" s="28">
        <f>'ORIGEN ADULTO MAYOR'!U30</f>
        <v>3677</v>
      </c>
      <c r="G32" s="23">
        <f t="shared" si="3"/>
        <v>306.41666666666669</v>
      </c>
      <c r="H32" s="6">
        <f t="shared" si="4"/>
        <v>813.64999999999964</v>
      </c>
      <c r="I32" s="6">
        <f t="shared" si="5"/>
        <v>813.64999999999964</v>
      </c>
      <c r="J32" s="22"/>
      <c r="L32">
        <v>6</v>
      </c>
      <c r="M32">
        <v>4</v>
      </c>
      <c r="N32" s="8">
        <f t="shared" si="6"/>
        <v>16.951041666666658</v>
      </c>
    </row>
    <row r="33" spans="1:14" ht="14.45" x14ac:dyDescent="0.3">
      <c r="A33" s="9" t="s">
        <v>27</v>
      </c>
      <c r="B33" s="23">
        <v>1448</v>
      </c>
      <c r="C33" s="7">
        <f t="shared" si="0"/>
        <v>1375.6</v>
      </c>
      <c r="D33" s="7">
        <f t="shared" si="1"/>
        <v>114.63333333333333</v>
      </c>
      <c r="E33" s="7">
        <f t="shared" si="2"/>
        <v>1375.6</v>
      </c>
      <c r="F33" s="28">
        <f>'ORIGEN ADULTO MAYOR'!U31</f>
        <v>963</v>
      </c>
      <c r="G33" s="23">
        <f t="shared" si="3"/>
        <v>80.25</v>
      </c>
      <c r="H33" s="6">
        <f t="shared" si="4"/>
        <v>412.59999999999991</v>
      </c>
      <c r="I33" s="6">
        <f t="shared" si="5"/>
        <v>412.59999999999991</v>
      </c>
      <c r="J33" s="22"/>
      <c r="L33">
        <v>2</v>
      </c>
      <c r="M33">
        <v>1</v>
      </c>
      <c r="N33" s="8">
        <f t="shared" si="6"/>
        <v>25.787499999999994</v>
      </c>
    </row>
    <row r="34" spans="1:14" ht="14.45" x14ac:dyDescent="0.3">
      <c r="A34" s="9" t="s">
        <v>28</v>
      </c>
      <c r="B34" s="23">
        <v>287</v>
      </c>
      <c r="C34" s="7">
        <f t="shared" si="0"/>
        <v>272.64999999999998</v>
      </c>
      <c r="D34" s="7">
        <f t="shared" si="1"/>
        <v>22.720833333333331</v>
      </c>
      <c r="E34" s="7">
        <f t="shared" si="2"/>
        <v>272.64999999999998</v>
      </c>
      <c r="F34" s="28">
        <f>'ORIGEN ADULTO MAYOR'!U32</f>
        <v>269</v>
      </c>
      <c r="G34" s="23">
        <f t="shared" si="3"/>
        <v>22.416666666666668</v>
      </c>
      <c r="H34" s="6">
        <f t="shared" si="4"/>
        <v>3.6499999999999773</v>
      </c>
      <c r="I34" s="6">
        <f t="shared" si="5"/>
        <v>3.6499999999999773</v>
      </c>
      <c r="J34" s="22"/>
      <c r="L34">
        <v>1</v>
      </c>
      <c r="M34">
        <v>1</v>
      </c>
      <c r="N34" s="8">
        <f t="shared" si="6"/>
        <v>0.45624999999999716</v>
      </c>
    </row>
    <row r="35" spans="1:14" ht="14.45" x14ac:dyDescent="0.3">
      <c r="A35" s="9" t="s">
        <v>30</v>
      </c>
      <c r="B35" s="23">
        <v>110942</v>
      </c>
      <c r="C35" s="7">
        <f t="shared" si="0"/>
        <v>105394.9</v>
      </c>
      <c r="D35" s="7">
        <f t="shared" si="1"/>
        <v>8782.9083333333328</v>
      </c>
      <c r="E35" s="7">
        <f t="shared" si="2"/>
        <v>105394.9</v>
      </c>
      <c r="F35" s="28">
        <f>'ORIGEN ADULTO MAYOR'!U33</f>
        <v>81711</v>
      </c>
      <c r="G35" s="23">
        <f t="shared" si="3"/>
        <v>6809.25</v>
      </c>
      <c r="H35" s="6">
        <f t="shared" si="4"/>
        <v>23683.899999999994</v>
      </c>
      <c r="I35" s="6">
        <f t="shared" si="5"/>
        <v>23683.899999999994</v>
      </c>
      <c r="J35" s="22"/>
      <c r="L35">
        <v>150</v>
      </c>
      <c r="M35">
        <v>68</v>
      </c>
      <c r="N35" s="8">
        <f t="shared" si="6"/>
        <v>19.736583333333328</v>
      </c>
    </row>
    <row r="36" spans="1:14" ht="14.45" x14ac:dyDescent="0.3">
      <c r="E36" s="7"/>
    </row>
    <row r="38" spans="1:14" ht="14.45" x14ac:dyDescent="0.3">
      <c r="A38" s="11" t="s">
        <v>43</v>
      </c>
    </row>
    <row r="40" spans="1:14" ht="72" x14ac:dyDescent="0.3">
      <c r="A40" s="3" t="s">
        <v>29</v>
      </c>
      <c r="B40" s="3" t="s">
        <v>3</v>
      </c>
      <c r="C40" s="4" t="s">
        <v>57</v>
      </c>
      <c r="D40" s="3" t="s">
        <v>31</v>
      </c>
      <c r="E40" s="4" t="s">
        <v>69</v>
      </c>
      <c r="F40" s="4" t="s">
        <v>68</v>
      </c>
      <c r="G40" s="4" t="s">
        <v>61</v>
      </c>
      <c r="H40" s="3" t="s">
        <v>32</v>
      </c>
      <c r="I40" s="4" t="s">
        <v>66</v>
      </c>
      <c r="J40" s="15"/>
      <c r="L40" s="4" t="s">
        <v>51</v>
      </c>
      <c r="M40" s="4" t="s">
        <v>54</v>
      </c>
      <c r="N40" s="4" t="s">
        <v>53</v>
      </c>
    </row>
    <row r="41" spans="1:14" ht="14.45" x14ac:dyDescent="0.3">
      <c r="A41" s="9" t="s">
        <v>4</v>
      </c>
      <c r="B41" s="23">
        <v>21062</v>
      </c>
      <c r="C41" s="7">
        <f>30*B41/100</f>
        <v>6318.6</v>
      </c>
      <c r="D41" s="7">
        <f>C41/12</f>
        <v>526.55000000000007</v>
      </c>
      <c r="E41" s="7">
        <f>D41*$E$4</f>
        <v>6318.6</v>
      </c>
      <c r="F41" s="28">
        <f>'ORIGEN ADULTO MAYOR'!AE8</f>
        <v>6855</v>
      </c>
      <c r="G41" s="23">
        <f>F41/$E$4</f>
        <v>571.25</v>
      </c>
      <c r="H41" s="6">
        <f>E41-F41</f>
        <v>-536.39999999999964</v>
      </c>
      <c r="I41" s="6">
        <f>H41+(D41*$H$4)</f>
        <v>-536.39999999999964</v>
      </c>
      <c r="J41" s="22"/>
      <c r="L41">
        <v>32</v>
      </c>
      <c r="M41">
        <v>8</v>
      </c>
      <c r="N41" s="8">
        <f>(I41/M41)/8</f>
        <v>-8.3812499999999943</v>
      </c>
    </row>
    <row r="42" spans="1:14" ht="14.45" x14ac:dyDescent="0.3">
      <c r="A42" s="9" t="s">
        <v>5</v>
      </c>
      <c r="B42" s="23">
        <v>7749</v>
      </c>
      <c r="C42" s="7">
        <f t="shared" ref="C42:C66" si="7">30*B42/100</f>
        <v>2324.6999999999998</v>
      </c>
      <c r="D42" s="7">
        <f t="shared" ref="D42:D66" si="8">C42/12</f>
        <v>193.72499999999999</v>
      </c>
      <c r="E42" s="7">
        <f t="shared" ref="E42:E66" si="9">D42*$E$4</f>
        <v>2324.6999999999998</v>
      </c>
      <c r="F42" s="28">
        <f>'ORIGEN ADULTO MAYOR'!AE9</f>
        <v>1857</v>
      </c>
      <c r="G42" s="23">
        <f t="shared" ref="G42:G66" si="10">F42/$E$4</f>
        <v>154.75</v>
      </c>
      <c r="H42" s="6">
        <f t="shared" ref="H42:H66" si="11">E42-F42</f>
        <v>467.69999999999982</v>
      </c>
      <c r="I42" s="6">
        <f t="shared" ref="I42:I66" si="12">H42+(D42*$H$4)</f>
        <v>467.69999999999982</v>
      </c>
      <c r="J42" s="22"/>
      <c r="L42">
        <v>14</v>
      </c>
      <c r="M42">
        <v>4</v>
      </c>
      <c r="N42" s="8">
        <f>(I42/L42)/8</f>
        <v>4.1758928571428555</v>
      </c>
    </row>
    <row r="43" spans="1:14" ht="14.45" x14ac:dyDescent="0.3">
      <c r="A43" s="9" t="s">
        <v>6</v>
      </c>
      <c r="B43" s="23">
        <v>10401</v>
      </c>
      <c r="C43" s="7">
        <f t="shared" si="7"/>
        <v>3120.3</v>
      </c>
      <c r="D43" s="7">
        <f t="shared" si="8"/>
        <v>260.02500000000003</v>
      </c>
      <c r="E43" s="7">
        <f t="shared" si="9"/>
        <v>3120.3</v>
      </c>
      <c r="F43" s="28">
        <f>'ORIGEN ADULTO MAYOR'!AE10</f>
        <v>1875</v>
      </c>
      <c r="G43" s="23">
        <f t="shared" si="10"/>
        <v>156.25</v>
      </c>
      <c r="H43" s="6">
        <f t="shared" si="11"/>
        <v>1245.3000000000002</v>
      </c>
      <c r="I43" s="6">
        <f t="shared" si="12"/>
        <v>1245.3000000000002</v>
      </c>
      <c r="J43" s="22"/>
      <c r="L43">
        <v>20</v>
      </c>
      <c r="M43">
        <v>4</v>
      </c>
      <c r="N43" s="8">
        <f>(I43/L43)/8</f>
        <v>7.783125000000001</v>
      </c>
    </row>
    <row r="44" spans="1:14" x14ac:dyDescent="0.25">
      <c r="A44" s="9" t="s">
        <v>7</v>
      </c>
      <c r="B44" s="23">
        <v>706</v>
      </c>
      <c r="C44" s="7">
        <f t="shared" si="7"/>
        <v>211.8</v>
      </c>
      <c r="D44" s="7">
        <f t="shared" si="8"/>
        <v>17.650000000000002</v>
      </c>
      <c r="E44" s="7">
        <f t="shared" si="9"/>
        <v>211.8</v>
      </c>
      <c r="F44" s="28">
        <f>'ORIGEN ADULTO MAYOR'!AE11</f>
        <v>125</v>
      </c>
      <c r="G44" s="23">
        <f t="shared" si="10"/>
        <v>10.416666666666666</v>
      </c>
      <c r="H44" s="6">
        <f t="shared" si="11"/>
        <v>86.800000000000011</v>
      </c>
      <c r="I44" s="6">
        <f t="shared" si="12"/>
        <v>86.800000000000011</v>
      </c>
      <c r="J44" s="22"/>
      <c r="L44">
        <v>3</v>
      </c>
      <c r="M44">
        <v>1</v>
      </c>
      <c r="N44" s="8">
        <f t="shared" ref="N44:N66" si="13">(I44/L44)/8</f>
        <v>3.6166666666666671</v>
      </c>
    </row>
    <row r="45" spans="1:14" x14ac:dyDescent="0.25">
      <c r="A45" s="9" t="s">
        <v>8</v>
      </c>
      <c r="B45" s="23">
        <v>3420</v>
      </c>
      <c r="C45" s="7">
        <f t="shared" si="7"/>
        <v>1026</v>
      </c>
      <c r="D45" s="7">
        <f t="shared" si="8"/>
        <v>85.5</v>
      </c>
      <c r="E45" s="7">
        <f t="shared" si="9"/>
        <v>1026</v>
      </c>
      <c r="F45" s="28">
        <f>'ORIGEN ADULTO MAYOR'!AE12</f>
        <v>564</v>
      </c>
      <c r="G45" s="23">
        <f t="shared" si="10"/>
        <v>47</v>
      </c>
      <c r="H45" s="6">
        <f t="shared" si="11"/>
        <v>462</v>
      </c>
      <c r="I45" s="6">
        <f t="shared" si="12"/>
        <v>462</v>
      </c>
      <c r="J45" s="22"/>
      <c r="L45">
        <v>6</v>
      </c>
      <c r="M45">
        <v>2</v>
      </c>
      <c r="N45" s="8">
        <f t="shared" si="13"/>
        <v>9.625</v>
      </c>
    </row>
    <row r="46" spans="1:14" x14ac:dyDescent="0.25">
      <c r="A46" s="9" t="s">
        <v>9</v>
      </c>
      <c r="B46" s="23">
        <v>1420</v>
      </c>
      <c r="C46" s="7">
        <f t="shared" si="7"/>
        <v>426</v>
      </c>
      <c r="D46" s="7">
        <f t="shared" si="8"/>
        <v>35.5</v>
      </c>
      <c r="E46" s="7">
        <f t="shared" si="9"/>
        <v>426</v>
      </c>
      <c r="F46" s="28">
        <f>'ORIGEN ADULTO MAYOR'!AE13</f>
        <v>226</v>
      </c>
      <c r="G46" s="23">
        <f t="shared" si="10"/>
        <v>18.833333333333332</v>
      </c>
      <c r="H46" s="6">
        <f t="shared" si="11"/>
        <v>200</v>
      </c>
      <c r="I46" s="6">
        <f t="shared" si="12"/>
        <v>200</v>
      </c>
      <c r="J46" s="22"/>
      <c r="L46">
        <v>4</v>
      </c>
      <c r="M46">
        <v>1</v>
      </c>
      <c r="N46" s="8">
        <f t="shared" si="13"/>
        <v>6.25</v>
      </c>
    </row>
    <row r="47" spans="1:14" x14ac:dyDescent="0.25">
      <c r="A47" s="9" t="s">
        <v>10</v>
      </c>
      <c r="B47" s="23">
        <v>5646</v>
      </c>
      <c r="C47" s="7">
        <f t="shared" si="7"/>
        <v>1693.8</v>
      </c>
      <c r="D47" s="7">
        <f t="shared" si="8"/>
        <v>141.15</v>
      </c>
      <c r="E47" s="7">
        <f t="shared" si="9"/>
        <v>1693.8000000000002</v>
      </c>
      <c r="F47" s="28">
        <f>'ORIGEN ADULTO MAYOR'!AE14</f>
        <v>1040</v>
      </c>
      <c r="G47" s="23">
        <f t="shared" si="10"/>
        <v>86.666666666666671</v>
      </c>
      <c r="H47" s="6">
        <f t="shared" si="11"/>
        <v>653.80000000000018</v>
      </c>
      <c r="I47" s="6">
        <f t="shared" si="12"/>
        <v>653.80000000000018</v>
      </c>
      <c r="J47" s="22"/>
      <c r="L47">
        <v>10</v>
      </c>
      <c r="M47">
        <v>4</v>
      </c>
      <c r="N47" s="8">
        <f t="shared" si="13"/>
        <v>8.172500000000003</v>
      </c>
    </row>
    <row r="48" spans="1:14" x14ac:dyDescent="0.25">
      <c r="A48" s="9" t="s">
        <v>11</v>
      </c>
      <c r="B48" s="23">
        <v>2824</v>
      </c>
      <c r="C48" s="7">
        <f t="shared" si="7"/>
        <v>847.2</v>
      </c>
      <c r="D48" s="7">
        <f t="shared" si="8"/>
        <v>70.600000000000009</v>
      </c>
      <c r="E48" s="7">
        <f t="shared" si="9"/>
        <v>847.2</v>
      </c>
      <c r="F48" s="28">
        <f>'ORIGEN ADULTO MAYOR'!AE15</f>
        <v>494</v>
      </c>
      <c r="G48" s="23">
        <f t="shared" si="10"/>
        <v>41.166666666666664</v>
      </c>
      <c r="H48" s="6">
        <f t="shared" si="11"/>
        <v>353.20000000000005</v>
      </c>
      <c r="I48" s="6">
        <f t="shared" si="12"/>
        <v>353.20000000000005</v>
      </c>
      <c r="J48" s="22"/>
      <c r="L48">
        <v>5</v>
      </c>
      <c r="M48">
        <v>2</v>
      </c>
      <c r="N48" s="8">
        <f t="shared" si="13"/>
        <v>8.8300000000000018</v>
      </c>
    </row>
    <row r="49" spans="1:14" x14ac:dyDescent="0.25">
      <c r="A49" s="9" t="s">
        <v>12</v>
      </c>
      <c r="B49" s="23">
        <v>1447</v>
      </c>
      <c r="C49" s="7">
        <f t="shared" si="7"/>
        <v>434.1</v>
      </c>
      <c r="D49" s="7">
        <f t="shared" si="8"/>
        <v>36.175000000000004</v>
      </c>
      <c r="E49" s="7">
        <f t="shared" si="9"/>
        <v>434.1</v>
      </c>
      <c r="F49" s="28">
        <f>'ORIGEN ADULTO MAYOR'!AE16</f>
        <v>336</v>
      </c>
      <c r="G49" s="23">
        <f t="shared" si="10"/>
        <v>28</v>
      </c>
      <c r="H49" s="6">
        <f t="shared" si="11"/>
        <v>98.100000000000023</v>
      </c>
      <c r="I49" s="6">
        <f t="shared" si="12"/>
        <v>98.100000000000023</v>
      </c>
      <c r="J49" s="22"/>
      <c r="L49">
        <v>2</v>
      </c>
      <c r="M49">
        <v>1</v>
      </c>
      <c r="N49" s="8">
        <f t="shared" si="13"/>
        <v>6.1312500000000014</v>
      </c>
    </row>
    <row r="50" spans="1:14" x14ac:dyDescent="0.25">
      <c r="A50" s="9" t="s">
        <v>13</v>
      </c>
      <c r="B50" s="23">
        <v>987</v>
      </c>
      <c r="C50" s="7">
        <f t="shared" si="7"/>
        <v>296.10000000000002</v>
      </c>
      <c r="D50" s="7">
        <f t="shared" si="8"/>
        <v>24.675000000000001</v>
      </c>
      <c r="E50" s="7">
        <f t="shared" si="9"/>
        <v>296.10000000000002</v>
      </c>
      <c r="F50" s="28">
        <f>'ORIGEN ADULTO MAYOR'!AE17</f>
        <v>193</v>
      </c>
      <c r="G50" s="23">
        <f t="shared" si="10"/>
        <v>16.083333333333332</v>
      </c>
      <c r="H50" s="6">
        <f t="shared" si="11"/>
        <v>103.10000000000002</v>
      </c>
      <c r="I50" s="6">
        <f t="shared" si="12"/>
        <v>103.10000000000002</v>
      </c>
      <c r="J50" s="22"/>
      <c r="L50">
        <v>2</v>
      </c>
      <c r="M50">
        <v>1</v>
      </c>
      <c r="N50" s="8">
        <f t="shared" si="13"/>
        <v>6.4437500000000014</v>
      </c>
    </row>
    <row r="51" spans="1:14" x14ac:dyDescent="0.25">
      <c r="A51" s="9" t="s">
        <v>14</v>
      </c>
      <c r="B51" s="23">
        <v>642</v>
      </c>
      <c r="C51" s="7">
        <f t="shared" si="7"/>
        <v>192.6</v>
      </c>
      <c r="D51" s="7">
        <f t="shared" si="8"/>
        <v>16.05</v>
      </c>
      <c r="E51" s="7">
        <f t="shared" si="9"/>
        <v>192.60000000000002</v>
      </c>
      <c r="F51" s="28">
        <f>'ORIGEN ADULTO MAYOR'!AE18</f>
        <v>163</v>
      </c>
      <c r="G51" s="23">
        <f t="shared" si="10"/>
        <v>13.583333333333334</v>
      </c>
      <c r="H51" s="6">
        <f t="shared" si="11"/>
        <v>29.600000000000023</v>
      </c>
      <c r="I51" s="6">
        <f t="shared" si="12"/>
        <v>29.600000000000023</v>
      </c>
      <c r="J51" s="22"/>
      <c r="L51">
        <v>1</v>
      </c>
      <c r="M51">
        <v>1</v>
      </c>
      <c r="N51" s="8">
        <f t="shared" si="13"/>
        <v>3.7000000000000028</v>
      </c>
    </row>
    <row r="52" spans="1:14" x14ac:dyDescent="0.25">
      <c r="A52" s="9" t="s">
        <v>15</v>
      </c>
      <c r="B52" s="23">
        <v>513</v>
      </c>
      <c r="C52" s="7">
        <f t="shared" si="7"/>
        <v>153.9</v>
      </c>
      <c r="D52" s="7">
        <f t="shared" si="8"/>
        <v>12.825000000000001</v>
      </c>
      <c r="E52" s="7">
        <f t="shared" si="9"/>
        <v>153.9</v>
      </c>
      <c r="F52" s="28">
        <f>'ORIGEN ADULTO MAYOR'!AE19</f>
        <v>89</v>
      </c>
      <c r="G52" s="23">
        <f t="shared" si="10"/>
        <v>7.416666666666667</v>
      </c>
      <c r="H52" s="6">
        <f t="shared" si="11"/>
        <v>64.900000000000006</v>
      </c>
      <c r="I52" s="6">
        <f t="shared" si="12"/>
        <v>64.900000000000006</v>
      </c>
      <c r="J52" s="22"/>
      <c r="L52">
        <v>1</v>
      </c>
      <c r="M52">
        <v>1</v>
      </c>
      <c r="N52" s="8">
        <f t="shared" si="13"/>
        <v>8.1125000000000007</v>
      </c>
    </row>
    <row r="53" spans="1:14" x14ac:dyDescent="0.25">
      <c r="A53" s="9" t="s">
        <v>16</v>
      </c>
      <c r="B53" s="23">
        <v>571</v>
      </c>
      <c r="C53" s="7">
        <f t="shared" si="7"/>
        <v>171.3</v>
      </c>
      <c r="D53" s="7">
        <f t="shared" si="8"/>
        <v>14.275</v>
      </c>
      <c r="E53" s="7">
        <f t="shared" si="9"/>
        <v>171.3</v>
      </c>
      <c r="F53" s="28">
        <f>'ORIGEN ADULTO MAYOR'!AE20</f>
        <v>144</v>
      </c>
      <c r="G53" s="23">
        <f t="shared" si="10"/>
        <v>12</v>
      </c>
      <c r="H53" s="6">
        <f t="shared" si="11"/>
        <v>27.300000000000011</v>
      </c>
      <c r="I53" s="6">
        <f t="shared" si="12"/>
        <v>27.300000000000011</v>
      </c>
      <c r="J53" s="22"/>
      <c r="L53">
        <v>1</v>
      </c>
      <c r="M53">
        <v>1</v>
      </c>
      <c r="N53" s="8">
        <f t="shared" si="13"/>
        <v>3.4125000000000014</v>
      </c>
    </row>
    <row r="54" spans="1:14" x14ac:dyDescent="0.25">
      <c r="A54" s="9" t="s">
        <v>17</v>
      </c>
      <c r="B54" s="23">
        <v>902</v>
      </c>
      <c r="C54" s="7">
        <f t="shared" si="7"/>
        <v>270.60000000000002</v>
      </c>
      <c r="D54" s="7">
        <f t="shared" si="8"/>
        <v>22.55</v>
      </c>
      <c r="E54" s="7">
        <f t="shared" si="9"/>
        <v>270.60000000000002</v>
      </c>
      <c r="F54" s="28">
        <f>'ORIGEN ADULTO MAYOR'!AE21</f>
        <v>278</v>
      </c>
      <c r="G54" s="23">
        <f t="shared" si="10"/>
        <v>23.166666666666668</v>
      </c>
      <c r="H54" s="6">
        <f t="shared" si="11"/>
        <v>-7.3999999999999773</v>
      </c>
      <c r="I54" s="6">
        <f t="shared" si="12"/>
        <v>-7.3999999999999773</v>
      </c>
      <c r="J54" s="22"/>
      <c r="L54">
        <v>2</v>
      </c>
      <c r="M54">
        <v>1</v>
      </c>
      <c r="N54" s="8">
        <f t="shared" si="13"/>
        <v>-0.46249999999999858</v>
      </c>
    </row>
    <row r="55" spans="1:14" x14ac:dyDescent="0.25">
      <c r="A55" s="9" t="s">
        <v>18</v>
      </c>
      <c r="B55" s="23">
        <v>2264</v>
      </c>
      <c r="C55" s="7">
        <f t="shared" si="7"/>
        <v>679.2</v>
      </c>
      <c r="D55" s="7">
        <f t="shared" si="8"/>
        <v>56.6</v>
      </c>
      <c r="E55" s="7">
        <f t="shared" si="9"/>
        <v>679.2</v>
      </c>
      <c r="F55" s="28">
        <f>'ORIGEN ADULTO MAYOR'!AE22</f>
        <v>546</v>
      </c>
      <c r="G55" s="23">
        <f t="shared" si="10"/>
        <v>45.5</v>
      </c>
      <c r="H55" s="6">
        <f t="shared" si="11"/>
        <v>133.20000000000005</v>
      </c>
      <c r="I55" s="6">
        <f t="shared" si="12"/>
        <v>133.20000000000005</v>
      </c>
      <c r="J55" s="22"/>
      <c r="L55">
        <v>4</v>
      </c>
      <c r="M55">
        <v>2</v>
      </c>
      <c r="N55" s="8">
        <f t="shared" si="13"/>
        <v>4.1625000000000014</v>
      </c>
    </row>
    <row r="56" spans="1:14" x14ac:dyDescent="0.25">
      <c r="A56" s="9" t="s">
        <v>19</v>
      </c>
      <c r="B56" s="23">
        <v>2086</v>
      </c>
      <c r="C56" s="7">
        <f t="shared" si="7"/>
        <v>625.79999999999995</v>
      </c>
      <c r="D56" s="7">
        <f t="shared" si="8"/>
        <v>52.15</v>
      </c>
      <c r="E56" s="7">
        <f t="shared" si="9"/>
        <v>625.79999999999995</v>
      </c>
      <c r="F56" s="28">
        <f>'ORIGEN ADULTO MAYOR'!AE23</f>
        <v>353</v>
      </c>
      <c r="G56" s="23">
        <f t="shared" si="10"/>
        <v>29.416666666666668</v>
      </c>
      <c r="H56" s="6">
        <f t="shared" si="11"/>
        <v>272.79999999999995</v>
      </c>
      <c r="I56" s="6">
        <f t="shared" si="12"/>
        <v>272.79999999999995</v>
      </c>
      <c r="J56" s="22"/>
      <c r="L56">
        <v>3</v>
      </c>
      <c r="M56">
        <v>1</v>
      </c>
      <c r="N56" s="8">
        <f t="shared" si="13"/>
        <v>11.366666666666665</v>
      </c>
    </row>
    <row r="57" spans="1:14" x14ac:dyDescent="0.25">
      <c r="A57" s="9" t="s">
        <v>20</v>
      </c>
      <c r="B57" s="23">
        <v>1130</v>
      </c>
      <c r="C57" s="7">
        <f t="shared" si="7"/>
        <v>339</v>
      </c>
      <c r="D57" s="7">
        <f t="shared" si="8"/>
        <v>28.25</v>
      </c>
      <c r="E57" s="7">
        <f t="shared" si="9"/>
        <v>339</v>
      </c>
      <c r="F57" s="28">
        <f>'ORIGEN ADULTO MAYOR'!AE24</f>
        <v>376</v>
      </c>
      <c r="G57" s="23">
        <f t="shared" si="10"/>
        <v>31.333333333333332</v>
      </c>
      <c r="H57" s="6">
        <f t="shared" si="11"/>
        <v>-37</v>
      </c>
      <c r="I57" s="6">
        <f t="shared" si="12"/>
        <v>-37</v>
      </c>
      <c r="J57" s="22"/>
      <c r="L57">
        <v>2</v>
      </c>
      <c r="M57">
        <v>1</v>
      </c>
      <c r="N57" s="8">
        <f t="shared" si="13"/>
        <v>-2.3125</v>
      </c>
    </row>
    <row r="58" spans="1:14" x14ac:dyDescent="0.25">
      <c r="A58" s="9" t="s">
        <v>21</v>
      </c>
      <c r="B58" s="23">
        <v>4591</v>
      </c>
      <c r="C58" s="7">
        <f t="shared" si="7"/>
        <v>1377.3</v>
      </c>
      <c r="D58" s="7">
        <f t="shared" si="8"/>
        <v>114.77499999999999</v>
      </c>
      <c r="E58" s="7">
        <f t="shared" si="9"/>
        <v>1377.3</v>
      </c>
      <c r="F58" s="28">
        <f>'ORIGEN ADULTO MAYOR'!AE25</f>
        <v>1073</v>
      </c>
      <c r="G58" s="23">
        <f t="shared" si="10"/>
        <v>89.416666666666671</v>
      </c>
      <c r="H58" s="6">
        <f t="shared" si="11"/>
        <v>304.29999999999995</v>
      </c>
      <c r="I58" s="6">
        <f t="shared" si="12"/>
        <v>304.29999999999995</v>
      </c>
      <c r="J58" s="22"/>
      <c r="L58">
        <v>10</v>
      </c>
      <c r="M58">
        <v>10</v>
      </c>
      <c r="N58" s="8">
        <f t="shared" si="13"/>
        <v>3.8037499999999995</v>
      </c>
    </row>
    <row r="59" spans="1:14" x14ac:dyDescent="0.25">
      <c r="A59" s="9" t="s">
        <v>22</v>
      </c>
      <c r="B59" s="23">
        <v>3916</v>
      </c>
      <c r="C59" s="7">
        <f t="shared" si="7"/>
        <v>1174.8</v>
      </c>
      <c r="D59" s="7">
        <f t="shared" si="8"/>
        <v>97.899999999999991</v>
      </c>
      <c r="E59" s="7">
        <f t="shared" si="9"/>
        <v>1174.8</v>
      </c>
      <c r="F59" s="28">
        <f>'ORIGEN ADULTO MAYOR'!AE26</f>
        <v>796</v>
      </c>
      <c r="G59" s="23">
        <f t="shared" si="10"/>
        <v>66.333333333333329</v>
      </c>
      <c r="H59" s="6">
        <f t="shared" si="11"/>
        <v>378.79999999999995</v>
      </c>
      <c r="I59" s="6">
        <f t="shared" si="12"/>
        <v>378.79999999999995</v>
      </c>
      <c r="J59" s="22"/>
      <c r="L59">
        <v>10</v>
      </c>
      <c r="M59">
        <v>10</v>
      </c>
      <c r="N59" s="8">
        <f t="shared" si="13"/>
        <v>4.7349999999999994</v>
      </c>
    </row>
    <row r="60" spans="1:14" x14ac:dyDescent="0.25">
      <c r="A60" s="9" t="s">
        <v>23</v>
      </c>
      <c r="B60" s="23">
        <v>1504</v>
      </c>
      <c r="C60" s="7">
        <f t="shared" si="7"/>
        <v>451.2</v>
      </c>
      <c r="D60" s="7">
        <f t="shared" si="8"/>
        <v>37.6</v>
      </c>
      <c r="E60" s="7">
        <f t="shared" si="9"/>
        <v>451.20000000000005</v>
      </c>
      <c r="F60" s="28">
        <f>'ORIGEN ADULTO MAYOR'!AE27</f>
        <v>279</v>
      </c>
      <c r="G60" s="23">
        <f t="shared" si="10"/>
        <v>23.25</v>
      </c>
      <c r="H60" s="6">
        <f t="shared" si="11"/>
        <v>172.20000000000005</v>
      </c>
      <c r="I60" s="6">
        <f t="shared" si="12"/>
        <v>172.20000000000005</v>
      </c>
      <c r="J60" s="22"/>
      <c r="L60">
        <v>3</v>
      </c>
      <c r="M60">
        <v>2</v>
      </c>
      <c r="N60" s="8">
        <f t="shared" si="13"/>
        <v>7.1750000000000016</v>
      </c>
    </row>
    <row r="61" spans="1:14" x14ac:dyDescent="0.25">
      <c r="A61" s="9" t="s">
        <v>24</v>
      </c>
      <c r="B61" s="23">
        <v>1652</v>
      </c>
      <c r="C61" s="7">
        <f t="shared" si="7"/>
        <v>495.6</v>
      </c>
      <c r="D61" s="7">
        <f t="shared" si="8"/>
        <v>41.300000000000004</v>
      </c>
      <c r="E61" s="7">
        <f t="shared" si="9"/>
        <v>495.6</v>
      </c>
      <c r="F61" s="28">
        <f>'ORIGEN ADULTO MAYOR'!AE28</f>
        <v>338</v>
      </c>
      <c r="G61" s="23">
        <f t="shared" si="10"/>
        <v>28.166666666666668</v>
      </c>
      <c r="H61" s="6">
        <f t="shared" si="11"/>
        <v>157.60000000000002</v>
      </c>
      <c r="I61" s="6">
        <f t="shared" si="12"/>
        <v>157.60000000000002</v>
      </c>
      <c r="J61" s="22"/>
      <c r="L61">
        <v>2</v>
      </c>
      <c r="M61">
        <v>2</v>
      </c>
      <c r="N61" s="8">
        <f t="shared" si="13"/>
        <v>9.8500000000000014</v>
      </c>
    </row>
    <row r="62" spans="1:14" x14ac:dyDescent="0.25">
      <c r="A62" s="9" t="s">
        <v>25</v>
      </c>
      <c r="B62" s="23">
        <v>1057</v>
      </c>
      <c r="C62" s="7">
        <f t="shared" si="7"/>
        <v>317.10000000000002</v>
      </c>
      <c r="D62" s="7">
        <f t="shared" si="8"/>
        <v>26.425000000000001</v>
      </c>
      <c r="E62" s="7">
        <f t="shared" si="9"/>
        <v>317.10000000000002</v>
      </c>
      <c r="F62" s="28">
        <f>'ORIGEN ADULTO MAYOR'!AE29</f>
        <v>288</v>
      </c>
      <c r="G62" s="23">
        <f t="shared" si="10"/>
        <v>24</v>
      </c>
      <c r="H62" s="6">
        <f t="shared" si="11"/>
        <v>29.100000000000023</v>
      </c>
      <c r="I62" s="6">
        <f t="shared" si="12"/>
        <v>29.100000000000023</v>
      </c>
      <c r="J62" s="22"/>
      <c r="L62">
        <v>4</v>
      </c>
      <c r="M62">
        <v>2</v>
      </c>
      <c r="N62" s="8">
        <f t="shared" si="13"/>
        <v>0.90937500000000071</v>
      </c>
    </row>
    <row r="63" spans="1:14" x14ac:dyDescent="0.25">
      <c r="A63" s="9" t="s">
        <v>26</v>
      </c>
      <c r="B63" s="23">
        <v>3461</v>
      </c>
      <c r="C63" s="7">
        <f t="shared" si="7"/>
        <v>1038.3</v>
      </c>
      <c r="D63" s="7">
        <f t="shared" si="8"/>
        <v>86.524999999999991</v>
      </c>
      <c r="E63" s="7">
        <f t="shared" si="9"/>
        <v>1038.3</v>
      </c>
      <c r="F63" s="28">
        <f>'ORIGEN ADULTO MAYOR'!AE30</f>
        <v>851</v>
      </c>
      <c r="G63" s="23">
        <f t="shared" si="10"/>
        <v>70.916666666666671</v>
      </c>
      <c r="H63" s="6">
        <f t="shared" si="11"/>
        <v>187.29999999999995</v>
      </c>
      <c r="I63" s="6">
        <f t="shared" si="12"/>
        <v>187.29999999999995</v>
      </c>
      <c r="J63" s="22"/>
      <c r="L63">
        <v>6</v>
      </c>
      <c r="M63">
        <v>4</v>
      </c>
      <c r="N63" s="8">
        <f t="shared" si="13"/>
        <v>3.9020833333333322</v>
      </c>
    </row>
    <row r="64" spans="1:14" x14ac:dyDescent="0.25">
      <c r="A64" s="9" t="s">
        <v>27</v>
      </c>
      <c r="B64" s="23">
        <v>1060</v>
      </c>
      <c r="C64" s="7">
        <f t="shared" si="7"/>
        <v>318</v>
      </c>
      <c r="D64" s="7">
        <f t="shared" si="8"/>
        <v>26.5</v>
      </c>
      <c r="E64" s="7">
        <f t="shared" si="9"/>
        <v>318</v>
      </c>
      <c r="F64" s="28">
        <f>'ORIGEN ADULTO MAYOR'!AE31</f>
        <v>166</v>
      </c>
      <c r="G64" s="23">
        <f t="shared" si="10"/>
        <v>13.833333333333334</v>
      </c>
      <c r="H64" s="6">
        <f t="shared" si="11"/>
        <v>152</v>
      </c>
      <c r="I64" s="6">
        <f t="shared" si="12"/>
        <v>152</v>
      </c>
      <c r="J64" s="22"/>
      <c r="L64">
        <v>2</v>
      </c>
      <c r="M64">
        <v>1</v>
      </c>
      <c r="N64" s="8">
        <f t="shared" si="13"/>
        <v>9.5</v>
      </c>
    </row>
    <row r="65" spans="1:14" x14ac:dyDescent="0.25">
      <c r="A65" s="9" t="s">
        <v>28</v>
      </c>
      <c r="B65" s="23">
        <v>211</v>
      </c>
      <c r="C65" s="7">
        <f t="shared" si="7"/>
        <v>63.3</v>
      </c>
      <c r="D65" s="7">
        <f t="shared" si="8"/>
        <v>5.2749999999999995</v>
      </c>
      <c r="E65" s="7">
        <f t="shared" si="9"/>
        <v>63.3</v>
      </c>
      <c r="F65" s="28">
        <f>'ORIGEN ADULTO MAYOR'!AE32</f>
        <v>32</v>
      </c>
      <c r="G65" s="23">
        <f t="shared" si="10"/>
        <v>2.6666666666666665</v>
      </c>
      <c r="H65" s="6">
        <f t="shared" si="11"/>
        <v>31.299999999999997</v>
      </c>
      <c r="I65" s="6">
        <f t="shared" si="12"/>
        <v>31.299999999999997</v>
      </c>
      <c r="J65" s="22"/>
      <c r="L65">
        <v>1</v>
      </c>
      <c r="M65">
        <v>1</v>
      </c>
      <c r="N65" s="8">
        <f t="shared" si="13"/>
        <v>3.9124999999999996</v>
      </c>
    </row>
    <row r="66" spans="1:14" x14ac:dyDescent="0.25">
      <c r="A66" s="9" t="s">
        <v>30</v>
      </c>
      <c r="B66" s="23">
        <v>81222</v>
      </c>
      <c r="C66" s="7">
        <f t="shared" si="7"/>
        <v>24366.6</v>
      </c>
      <c r="D66" s="7">
        <f t="shared" si="8"/>
        <v>2030.55</v>
      </c>
      <c r="E66" s="7">
        <f t="shared" si="9"/>
        <v>24366.6</v>
      </c>
      <c r="F66" s="28">
        <f>'ORIGEN ADULTO MAYOR'!AE33</f>
        <v>19337</v>
      </c>
      <c r="G66" s="23">
        <f t="shared" si="10"/>
        <v>1611.4166666666667</v>
      </c>
      <c r="H66" s="6">
        <f t="shared" si="11"/>
        <v>5029.5999999999985</v>
      </c>
      <c r="I66" s="6">
        <f t="shared" si="12"/>
        <v>5029.5999999999985</v>
      </c>
      <c r="J66" s="22"/>
      <c r="L66">
        <v>150</v>
      </c>
      <c r="M66">
        <v>68</v>
      </c>
      <c r="N66" s="8">
        <f t="shared" si="13"/>
        <v>4.1913333333333318</v>
      </c>
    </row>
    <row r="69" spans="1:14" x14ac:dyDescent="0.25">
      <c r="A69" s="11" t="s">
        <v>44</v>
      </c>
    </row>
    <row r="71" spans="1:14" ht="75" x14ac:dyDescent="0.25">
      <c r="A71" s="3" t="s">
        <v>29</v>
      </c>
      <c r="B71" s="3" t="s">
        <v>3</v>
      </c>
      <c r="C71" s="4" t="s">
        <v>52</v>
      </c>
      <c r="D71" s="3" t="s">
        <v>31</v>
      </c>
      <c r="E71" s="4" t="s">
        <v>69</v>
      </c>
      <c r="F71" s="4" t="s">
        <v>68</v>
      </c>
      <c r="G71" s="4" t="s">
        <v>61</v>
      </c>
      <c r="H71" s="3" t="s">
        <v>32</v>
      </c>
      <c r="I71" s="4" t="s">
        <v>66</v>
      </c>
      <c r="J71" s="15"/>
      <c r="L71" s="4" t="s">
        <v>51</v>
      </c>
      <c r="M71" s="4" t="s">
        <v>54</v>
      </c>
      <c r="N71" s="4" t="s">
        <v>53</v>
      </c>
    </row>
    <row r="72" spans="1:14" x14ac:dyDescent="0.25">
      <c r="A72" s="9" t="s">
        <v>4</v>
      </c>
      <c r="B72" s="23">
        <v>15624</v>
      </c>
      <c r="C72" s="7">
        <f>95*B72/100</f>
        <v>14842.8</v>
      </c>
      <c r="D72" s="7">
        <f>C72/12</f>
        <v>1236.8999999999999</v>
      </c>
      <c r="E72" s="7">
        <f>D72*$E$4</f>
        <v>14842.8</v>
      </c>
      <c r="F72" s="28">
        <f>'ORIGEN ADULTO MAYOR'!AI8</f>
        <v>15278</v>
      </c>
      <c r="G72" s="23">
        <f>F72/$E$4</f>
        <v>1273.1666666666667</v>
      </c>
      <c r="H72" s="6">
        <f>E72-F72</f>
        <v>-435.20000000000073</v>
      </c>
      <c r="I72" s="6">
        <f>H72+(D72*$H$4)</f>
        <v>-435.20000000000073</v>
      </c>
      <c r="J72" s="22"/>
      <c r="L72">
        <v>32</v>
      </c>
      <c r="M72">
        <v>8</v>
      </c>
      <c r="N72" s="8">
        <f>(I72/M72)/8</f>
        <v>-6.8000000000000114</v>
      </c>
    </row>
    <row r="73" spans="1:14" x14ac:dyDescent="0.25">
      <c r="A73" s="9" t="s">
        <v>5</v>
      </c>
      <c r="B73" s="23">
        <v>5749</v>
      </c>
      <c r="C73" s="7">
        <f t="shared" ref="C73:C97" si="14">95*B73/100</f>
        <v>5461.55</v>
      </c>
      <c r="D73" s="7">
        <f t="shared" ref="D73:D97" si="15">C73/12</f>
        <v>455.12916666666666</v>
      </c>
      <c r="E73" s="7">
        <f t="shared" ref="E73:E97" si="16">D73*$E$4</f>
        <v>5461.55</v>
      </c>
      <c r="F73" s="28">
        <f>'ORIGEN ADULTO MAYOR'!AI9</f>
        <v>4347</v>
      </c>
      <c r="G73" s="23">
        <f t="shared" ref="G73:G97" si="17">F73/$E$4</f>
        <v>362.25</v>
      </c>
      <c r="H73" s="6">
        <f t="shared" ref="H73:H97" si="18">E73-F73</f>
        <v>1114.5500000000002</v>
      </c>
      <c r="I73" s="6">
        <f>H73+(D73*$H$4)</f>
        <v>1114.5500000000002</v>
      </c>
      <c r="J73" s="22"/>
      <c r="L73">
        <v>14</v>
      </c>
      <c r="M73">
        <v>4</v>
      </c>
      <c r="N73" s="8">
        <f>(I73/L73)/8</f>
        <v>9.9513392857142868</v>
      </c>
    </row>
    <row r="74" spans="1:14" x14ac:dyDescent="0.25">
      <c r="A74" s="9" t="s">
        <v>6</v>
      </c>
      <c r="B74" s="23">
        <v>7715</v>
      </c>
      <c r="C74" s="7">
        <f t="shared" si="14"/>
        <v>7329.25</v>
      </c>
      <c r="D74" s="7">
        <f t="shared" si="15"/>
        <v>610.77083333333337</v>
      </c>
      <c r="E74" s="7">
        <f t="shared" si="16"/>
        <v>7329.25</v>
      </c>
      <c r="F74" s="28">
        <f>'ORIGEN ADULTO MAYOR'!AI10</f>
        <v>5116</v>
      </c>
      <c r="G74" s="23">
        <f t="shared" si="17"/>
        <v>426.33333333333331</v>
      </c>
      <c r="H74" s="6">
        <f t="shared" si="18"/>
        <v>2213.25</v>
      </c>
      <c r="I74" s="6">
        <f t="shared" ref="I74:I97" si="19">H74+(D74*$H$4)</f>
        <v>2213.25</v>
      </c>
      <c r="J74" s="22"/>
      <c r="L74">
        <v>20</v>
      </c>
      <c r="M74">
        <v>4</v>
      </c>
      <c r="N74" s="8">
        <f>(I74/L74)/8</f>
        <v>13.832812499999999</v>
      </c>
    </row>
    <row r="75" spans="1:14" x14ac:dyDescent="0.25">
      <c r="A75" s="9" t="s">
        <v>7</v>
      </c>
      <c r="B75" s="23">
        <v>524</v>
      </c>
      <c r="C75" s="7">
        <f t="shared" si="14"/>
        <v>497.8</v>
      </c>
      <c r="D75" s="7">
        <f t="shared" si="15"/>
        <v>41.483333333333334</v>
      </c>
      <c r="E75" s="7">
        <f t="shared" si="16"/>
        <v>497.8</v>
      </c>
      <c r="F75" s="28">
        <f>'ORIGEN ADULTO MAYOR'!AI11</f>
        <v>386</v>
      </c>
      <c r="G75" s="23">
        <f t="shared" si="17"/>
        <v>32.166666666666664</v>
      </c>
      <c r="H75" s="6">
        <f t="shared" si="18"/>
        <v>111.80000000000001</v>
      </c>
      <c r="I75" s="6">
        <f t="shared" si="19"/>
        <v>111.80000000000001</v>
      </c>
      <c r="J75" s="22"/>
      <c r="L75">
        <v>3</v>
      </c>
      <c r="M75">
        <v>1</v>
      </c>
      <c r="N75" s="8">
        <f t="shared" ref="N75:N97" si="20">(I75/L75)/8</f>
        <v>4.6583333333333341</v>
      </c>
    </row>
    <row r="76" spans="1:14" x14ac:dyDescent="0.25">
      <c r="A76" s="9" t="s">
        <v>8</v>
      </c>
      <c r="B76" s="23">
        <v>2537</v>
      </c>
      <c r="C76" s="7">
        <f t="shared" si="14"/>
        <v>2410.15</v>
      </c>
      <c r="D76" s="7">
        <f t="shared" si="15"/>
        <v>200.84583333333333</v>
      </c>
      <c r="E76" s="7">
        <f t="shared" si="16"/>
        <v>2410.15</v>
      </c>
      <c r="F76" s="28">
        <f>'ORIGEN ADULTO MAYOR'!AI12</f>
        <v>1783</v>
      </c>
      <c r="G76" s="23">
        <f t="shared" si="17"/>
        <v>148.58333333333334</v>
      </c>
      <c r="H76" s="6">
        <f t="shared" si="18"/>
        <v>627.15000000000009</v>
      </c>
      <c r="I76" s="6">
        <f t="shared" si="19"/>
        <v>627.15000000000009</v>
      </c>
      <c r="J76" s="22"/>
      <c r="L76">
        <v>6</v>
      </c>
      <c r="M76">
        <v>2</v>
      </c>
      <c r="N76" s="8">
        <f t="shared" si="20"/>
        <v>13.065625000000002</v>
      </c>
    </row>
    <row r="77" spans="1:14" x14ac:dyDescent="0.25">
      <c r="A77" s="9" t="s">
        <v>9</v>
      </c>
      <c r="B77" s="23">
        <v>1053</v>
      </c>
      <c r="C77" s="7">
        <f t="shared" si="14"/>
        <v>1000.35</v>
      </c>
      <c r="D77" s="7">
        <f t="shared" si="15"/>
        <v>83.362499999999997</v>
      </c>
      <c r="E77" s="7">
        <f t="shared" si="16"/>
        <v>1000.3499999999999</v>
      </c>
      <c r="F77" s="28">
        <f>'ORIGEN ADULTO MAYOR'!AI13</f>
        <v>822</v>
      </c>
      <c r="G77" s="23">
        <f t="shared" si="17"/>
        <v>68.5</v>
      </c>
      <c r="H77" s="6">
        <f t="shared" si="18"/>
        <v>178.34999999999991</v>
      </c>
      <c r="I77" s="6">
        <f t="shared" si="19"/>
        <v>178.34999999999991</v>
      </c>
      <c r="J77" s="22"/>
      <c r="L77">
        <v>4</v>
      </c>
      <c r="M77">
        <v>1</v>
      </c>
      <c r="N77" s="8">
        <f t="shared" si="20"/>
        <v>5.5734374999999972</v>
      </c>
    </row>
    <row r="78" spans="1:14" x14ac:dyDescent="0.25">
      <c r="A78" s="9" t="s">
        <v>10</v>
      </c>
      <c r="B78" s="23">
        <v>4188</v>
      </c>
      <c r="C78" s="7">
        <f t="shared" si="14"/>
        <v>3978.6</v>
      </c>
      <c r="D78" s="7">
        <f t="shared" si="15"/>
        <v>331.55</v>
      </c>
      <c r="E78" s="7">
        <f t="shared" si="16"/>
        <v>3978.6000000000004</v>
      </c>
      <c r="F78" s="28">
        <f>'ORIGEN ADULTO MAYOR'!AI14</f>
        <v>3396</v>
      </c>
      <c r="G78" s="23">
        <f t="shared" si="17"/>
        <v>283</v>
      </c>
      <c r="H78" s="6">
        <f t="shared" si="18"/>
        <v>582.60000000000036</v>
      </c>
      <c r="I78" s="6">
        <f t="shared" si="19"/>
        <v>582.60000000000036</v>
      </c>
      <c r="J78" s="22"/>
      <c r="L78">
        <v>10</v>
      </c>
      <c r="M78">
        <v>4</v>
      </c>
      <c r="N78" s="8">
        <f t="shared" si="20"/>
        <v>7.2825000000000042</v>
      </c>
    </row>
    <row r="79" spans="1:14" x14ac:dyDescent="0.25">
      <c r="A79" s="9" t="s">
        <v>11</v>
      </c>
      <c r="B79" s="23">
        <v>2095</v>
      </c>
      <c r="C79" s="7">
        <f t="shared" si="14"/>
        <v>1990.25</v>
      </c>
      <c r="D79" s="7">
        <f t="shared" si="15"/>
        <v>165.85416666666666</v>
      </c>
      <c r="E79" s="7">
        <f t="shared" si="16"/>
        <v>1990.25</v>
      </c>
      <c r="F79" s="28">
        <f>'ORIGEN ADULTO MAYOR'!AI15</f>
        <v>1411</v>
      </c>
      <c r="G79" s="23">
        <f t="shared" si="17"/>
        <v>117.58333333333333</v>
      </c>
      <c r="H79" s="6">
        <f t="shared" si="18"/>
        <v>579.25</v>
      </c>
      <c r="I79" s="6">
        <f t="shared" si="19"/>
        <v>579.25</v>
      </c>
      <c r="J79" s="22"/>
      <c r="L79">
        <v>5</v>
      </c>
      <c r="M79">
        <v>2</v>
      </c>
      <c r="N79" s="8">
        <f t="shared" si="20"/>
        <v>14.481249999999999</v>
      </c>
    </row>
    <row r="80" spans="1:14" x14ac:dyDescent="0.25">
      <c r="A80" s="9" t="s">
        <v>12</v>
      </c>
      <c r="B80" s="23">
        <v>1073</v>
      </c>
      <c r="C80" s="7">
        <f t="shared" si="14"/>
        <v>1019.35</v>
      </c>
      <c r="D80" s="7">
        <f t="shared" si="15"/>
        <v>84.94583333333334</v>
      </c>
      <c r="E80" s="7">
        <f t="shared" si="16"/>
        <v>1019.3500000000001</v>
      </c>
      <c r="F80" s="28">
        <f>'ORIGEN ADULTO MAYOR'!AI16</f>
        <v>946</v>
      </c>
      <c r="G80" s="23">
        <f t="shared" si="17"/>
        <v>78.833333333333329</v>
      </c>
      <c r="H80" s="6">
        <f t="shared" si="18"/>
        <v>73.350000000000136</v>
      </c>
      <c r="I80" s="6">
        <f t="shared" si="19"/>
        <v>73.350000000000136</v>
      </c>
      <c r="J80" s="22"/>
      <c r="L80">
        <v>2</v>
      </c>
      <c r="M80">
        <v>1</v>
      </c>
      <c r="N80" s="8">
        <f t="shared" si="20"/>
        <v>4.5843750000000085</v>
      </c>
    </row>
    <row r="81" spans="1:14" x14ac:dyDescent="0.25">
      <c r="A81" s="9" t="s">
        <v>13</v>
      </c>
      <c r="B81" s="23">
        <v>732</v>
      </c>
      <c r="C81" s="7">
        <f t="shared" si="14"/>
        <v>695.4</v>
      </c>
      <c r="D81" s="7">
        <f t="shared" si="15"/>
        <v>57.949999999999996</v>
      </c>
      <c r="E81" s="7">
        <f t="shared" si="16"/>
        <v>695.4</v>
      </c>
      <c r="F81" s="28">
        <f>'ORIGEN ADULTO MAYOR'!AI17</f>
        <v>632</v>
      </c>
      <c r="G81" s="23">
        <f t="shared" si="17"/>
        <v>52.666666666666664</v>
      </c>
      <c r="H81" s="6">
        <f t="shared" si="18"/>
        <v>63.399999999999977</v>
      </c>
      <c r="I81" s="6">
        <f t="shared" si="19"/>
        <v>63.399999999999977</v>
      </c>
      <c r="J81" s="22"/>
      <c r="L81">
        <v>2</v>
      </c>
      <c r="M81">
        <v>1</v>
      </c>
      <c r="N81" s="8">
        <f t="shared" si="20"/>
        <v>3.9624999999999986</v>
      </c>
    </row>
    <row r="82" spans="1:14" x14ac:dyDescent="0.25">
      <c r="A82" s="9" t="s">
        <v>14</v>
      </c>
      <c r="B82" s="23">
        <v>477</v>
      </c>
      <c r="C82" s="7">
        <f t="shared" si="14"/>
        <v>453.15</v>
      </c>
      <c r="D82" s="7">
        <f t="shared" si="15"/>
        <v>37.762499999999996</v>
      </c>
      <c r="E82" s="7">
        <f t="shared" si="16"/>
        <v>453.15</v>
      </c>
      <c r="F82" s="28">
        <f>'ORIGEN ADULTO MAYOR'!AI18</f>
        <v>450</v>
      </c>
      <c r="G82" s="23">
        <f t="shared" si="17"/>
        <v>37.5</v>
      </c>
      <c r="H82" s="6">
        <f t="shared" si="18"/>
        <v>3.1499999999999773</v>
      </c>
      <c r="I82" s="6">
        <f t="shared" si="19"/>
        <v>3.1499999999999773</v>
      </c>
      <c r="J82" s="22"/>
      <c r="L82">
        <v>1</v>
      </c>
      <c r="M82">
        <v>1</v>
      </c>
      <c r="N82" s="8">
        <f t="shared" si="20"/>
        <v>0.39374999999999716</v>
      </c>
    </row>
    <row r="83" spans="1:14" x14ac:dyDescent="0.25">
      <c r="A83" s="9" t="s">
        <v>15</v>
      </c>
      <c r="B83" s="23">
        <v>381</v>
      </c>
      <c r="C83" s="7">
        <f t="shared" si="14"/>
        <v>361.95</v>
      </c>
      <c r="D83" s="7">
        <f t="shared" si="15"/>
        <v>30.162499999999998</v>
      </c>
      <c r="E83" s="7">
        <f t="shared" si="16"/>
        <v>361.95</v>
      </c>
      <c r="F83" s="28">
        <f>'ORIGEN ADULTO MAYOR'!AI19</f>
        <v>335</v>
      </c>
      <c r="G83" s="23">
        <f t="shared" si="17"/>
        <v>27.916666666666668</v>
      </c>
      <c r="H83" s="6">
        <f t="shared" si="18"/>
        <v>26.949999999999989</v>
      </c>
      <c r="I83" s="6">
        <f t="shared" si="19"/>
        <v>26.949999999999989</v>
      </c>
      <c r="J83" s="22"/>
      <c r="L83">
        <v>1</v>
      </c>
      <c r="M83">
        <v>1</v>
      </c>
      <c r="N83" s="8">
        <f t="shared" si="20"/>
        <v>3.3687499999999986</v>
      </c>
    </row>
    <row r="84" spans="1:14" x14ac:dyDescent="0.25">
      <c r="A84" s="9" t="s">
        <v>16</v>
      </c>
      <c r="B84" s="23">
        <v>424</v>
      </c>
      <c r="C84" s="7">
        <f t="shared" si="14"/>
        <v>402.8</v>
      </c>
      <c r="D84" s="7">
        <f t="shared" si="15"/>
        <v>33.56666666666667</v>
      </c>
      <c r="E84" s="7">
        <f t="shared" si="16"/>
        <v>402.80000000000007</v>
      </c>
      <c r="F84" s="28">
        <f>'ORIGEN ADULTO MAYOR'!AI20</f>
        <v>455</v>
      </c>
      <c r="G84" s="23">
        <f t="shared" si="17"/>
        <v>37.916666666666664</v>
      </c>
      <c r="H84" s="6">
        <f t="shared" si="18"/>
        <v>-52.199999999999932</v>
      </c>
      <c r="I84" s="6">
        <f t="shared" si="19"/>
        <v>-52.199999999999932</v>
      </c>
      <c r="J84" s="22"/>
      <c r="L84">
        <v>1</v>
      </c>
      <c r="M84">
        <v>1</v>
      </c>
      <c r="N84" s="8">
        <f t="shared" si="20"/>
        <v>-6.5249999999999915</v>
      </c>
    </row>
    <row r="85" spans="1:14" x14ac:dyDescent="0.25">
      <c r="A85" s="9" t="s">
        <v>17</v>
      </c>
      <c r="B85" s="23">
        <v>669</v>
      </c>
      <c r="C85" s="7">
        <f t="shared" si="14"/>
        <v>635.54999999999995</v>
      </c>
      <c r="D85" s="7">
        <f t="shared" si="15"/>
        <v>52.962499999999999</v>
      </c>
      <c r="E85" s="7">
        <f t="shared" si="16"/>
        <v>635.54999999999995</v>
      </c>
      <c r="F85" s="28">
        <f>'ORIGEN ADULTO MAYOR'!AI21</f>
        <v>706</v>
      </c>
      <c r="G85" s="23">
        <f t="shared" si="17"/>
        <v>58.833333333333336</v>
      </c>
      <c r="H85" s="6">
        <f t="shared" si="18"/>
        <v>-70.450000000000045</v>
      </c>
      <c r="I85" s="6">
        <f t="shared" si="19"/>
        <v>-70.450000000000045</v>
      </c>
      <c r="J85" s="22"/>
      <c r="L85">
        <v>2</v>
      </c>
      <c r="M85">
        <v>1</v>
      </c>
      <c r="N85" s="8">
        <f t="shared" si="20"/>
        <v>-4.4031250000000028</v>
      </c>
    </row>
    <row r="86" spans="1:14" x14ac:dyDescent="0.25">
      <c r="A86" s="9" t="s">
        <v>18</v>
      </c>
      <c r="B86" s="23">
        <v>1679</v>
      </c>
      <c r="C86" s="7">
        <f t="shared" si="14"/>
        <v>1595.05</v>
      </c>
      <c r="D86" s="7">
        <f t="shared" si="15"/>
        <v>132.92083333333332</v>
      </c>
      <c r="E86" s="7">
        <f t="shared" si="16"/>
        <v>1595.0499999999997</v>
      </c>
      <c r="F86" s="28">
        <f>'ORIGEN ADULTO MAYOR'!AI22</f>
        <v>1379</v>
      </c>
      <c r="G86" s="23">
        <f t="shared" si="17"/>
        <v>114.91666666666667</v>
      </c>
      <c r="H86" s="6">
        <f t="shared" si="18"/>
        <v>216.04999999999973</v>
      </c>
      <c r="I86" s="6">
        <f t="shared" si="19"/>
        <v>216.04999999999973</v>
      </c>
      <c r="J86" s="22"/>
      <c r="L86">
        <v>4</v>
      </c>
      <c r="M86">
        <v>2</v>
      </c>
      <c r="N86" s="8">
        <f t="shared" si="20"/>
        <v>6.7515624999999915</v>
      </c>
    </row>
    <row r="87" spans="1:14" x14ac:dyDescent="0.25">
      <c r="A87" s="9" t="s">
        <v>19</v>
      </c>
      <c r="B87" s="23">
        <v>1548</v>
      </c>
      <c r="C87" s="7">
        <f t="shared" si="14"/>
        <v>1470.6</v>
      </c>
      <c r="D87" s="7">
        <f t="shared" si="15"/>
        <v>122.55</v>
      </c>
      <c r="E87" s="7">
        <f t="shared" si="16"/>
        <v>1470.6</v>
      </c>
      <c r="F87" s="28">
        <f>'ORIGEN ADULTO MAYOR'!AI23</f>
        <v>1035</v>
      </c>
      <c r="G87" s="23">
        <f t="shared" si="17"/>
        <v>86.25</v>
      </c>
      <c r="H87" s="6">
        <f t="shared" si="18"/>
        <v>435.59999999999991</v>
      </c>
      <c r="I87" s="6">
        <f t="shared" si="19"/>
        <v>435.59999999999991</v>
      </c>
      <c r="J87" s="22"/>
      <c r="L87">
        <v>3</v>
      </c>
      <c r="M87">
        <v>1</v>
      </c>
      <c r="N87" s="8">
        <f t="shared" si="20"/>
        <v>18.149999999999995</v>
      </c>
    </row>
    <row r="88" spans="1:14" x14ac:dyDescent="0.25">
      <c r="A88" s="9" t="s">
        <v>20</v>
      </c>
      <c r="B88" s="23">
        <v>838</v>
      </c>
      <c r="C88" s="7">
        <f t="shared" si="14"/>
        <v>796.1</v>
      </c>
      <c r="D88" s="7">
        <f t="shared" si="15"/>
        <v>66.341666666666669</v>
      </c>
      <c r="E88" s="7">
        <f t="shared" si="16"/>
        <v>796.1</v>
      </c>
      <c r="F88" s="28">
        <f>'ORIGEN ADULTO MAYOR'!AI24</f>
        <v>890</v>
      </c>
      <c r="G88" s="23">
        <f t="shared" si="17"/>
        <v>74.166666666666671</v>
      </c>
      <c r="H88" s="6">
        <f t="shared" si="18"/>
        <v>-93.899999999999977</v>
      </c>
      <c r="I88" s="6">
        <f t="shared" si="19"/>
        <v>-93.899999999999977</v>
      </c>
      <c r="J88" s="22"/>
      <c r="L88">
        <v>2</v>
      </c>
      <c r="M88">
        <v>1</v>
      </c>
      <c r="N88" s="8">
        <f t="shared" si="20"/>
        <v>-5.8687499999999986</v>
      </c>
    </row>
    <row r="89" spans="1:14" x14ac:dyDescent="0.25">
      <c r="A89" s="9" t="s">
        <v>21</v>
      </c>
      <c r="B89" s="23">
        <v>3406</v>
      </c>
      <c r="C89" s="7">
        <f t="shared" si="14"/>
        <v>3235.7</v>
      </c>
      <c r="D89" s="7">
        <f t="shared" si="15"/>
        <v>269.64166666666665</v>
      </c>
      <c r="E89" s="7">
        <f t="shared" si="16"/>
        <v>3235.7</v>
      </c>
      <c r="F89" s="28">
        <f>'ORIGEN ADULTO MAYOR'!AI25</f>
        <v>3753</v>
      </c>
      <c r="G89" s="23">
        <f t="shared" si="17"/>
        <v>312.75</v>
      </c>
      <c r="H89" s="6">
        <f t="shared" si="18"/>
        <v>-517.30000000000018</v>
      </c>
      <c r="I89" s="6">
        <f t="shared" si="19"/>
        <v>-517.30000000000018</v>
      </c>
      <c r="J89" s="22"/>
      <c r="L89">
        <v>10</v>
      </c>
      <c r="M89">
        <v>10</v>
      </c>
      <c r="N89" s="8">
        <f t="shared" si="20"/>
        <v>-6.4662500000000023</v>
      </c>
    </row>
    <row r="90" spans="1:14" x14ac:dyDescent="0.25">
      <c r="A90" s="9" t="s">
        <v>22</v>
      </c>
      <c r="B90" s="23">
        <v>2905</v>
      </c>
      <c r="C90" s="7">
        <f t="shared" si="14"/>
        <v>2759.75</v>
      </c>
      <c r="D90" s="7">
        <f t="shared" si="15"/>
        <v>229.97916666666666</v>
      </c>
      <c r="E90" s="7">
        <f t="shared" si="16"/>
        <v>2759.75</v>
      </c>
      <c r="F90" s="28">
        <f>'ORIGEN ADULTO MAYOR'!AI26</f>
        <v>2816</v>
      </c>
      <c r="G90" s="23">
        <f t="shared" si="17"/>
        <v>234.66666666666666</v>
      </c>
      <c r="H90" s="6">
        <f t="shared" si="18"/>
        <v>-56.25</v>
      </c>
      <c r="I90" s="6">
        <f t="shared" si="19"/>
        <v>-56.25</v>
      </c>
      <c r="J90" s="22"/>
      <c r="L90">
        <v>10</v>
      </c>
      <c r="M90">
        <v>10</v>
      </c>
      <c r="N90" s="8">
        <f t="shared" si="20"/>
        <v>-0.703125</v>
      </c>
    </row>
    <row r="91" spans="1:14" x14ac:dyDescent="0.25">
      <c r="A91" s="9" t="s">
        <v>23</v>
      </c>
      <c r="B91" s="23">
        <v>1116</v>
      </c>
      <c r="C91" s="7">
        <f t="shared" si="14"/>
        <v>1060.2</v>
      </c>
      <c r="D91" s="7">
        <f t="shared" si="15"/>
        <v>88.350000000000009</v>
      </c>
      <c r="E91" s="7">
        <f t="shared" si="16"/>
        <v>1060.2</v>
      </c>
      <c r="F91" s="28">
        <f>'ORIGEN ADULTO MAYOR'!AI27</f>
        <v>815</v>
      </c>
      <c r="G91" s="23">
        <f t="shared" si="17"/>
        <v>67.916666666666671</v>
      </c>
      <c r="H91" s="6">
        <f t="shared" si="18"/>
        <v>245.20000000000005</v>
      </c>
      <c r="I91" s="6">
        <f t="shared" si="19"/>
        <v>245.20000000000005</v>
      </c>
      <c r="J91" s="22"/>
      <c r="L91">
        <v>3</v>
      </c>
      <c r="M91">
        <v>2</v>
      </c>
      <c r="N91" s="8">
        <f t="shared" si="20"/>
        <v>10.216666666666669</v>
      </c>
    </row>
    <row r="92" spans="1:14" x14ac:dyDescent="0.25">
      <c r="A92" s="9" t="s">
        <v>24</v>
      </c>
      <c r="B92" s="23">
        <v>1226</v>
      </c>
      <c r="C92" s="7">
        <f t="shared" si="14"/>
        <v>1164.7</v>
      </c>
      <c r="D92" s="7">
        <f t="shared" si="15"/>
        <v>97.058333333333337</v>
      </c>
      <c r="E92" s="7">
        <f t="shared" si="16"/>
        <v>1164.7</v>
      </c>
      <c r="F92" s="28">
        <f>'ORIGEN ADULTO MAYOR'!AI28</f>
        <v>760</v>
      </c>
      <c r="G92" s="23">
        <f t="shared" si="17"/>
        <v>63.333333333333336</v>
      </c>
      <c r="H92" s="6">
        <f t="shared" si="18"/>
        <v>404.70000000000005</v>
      </c>
      <c r="I92" s="6">
        <f t="shared" si="19"/>
        <v>404.70000000000005</v>
      </c>
      <c r="J92" s="22"/>
      <c r="L92">
        <v>2</v>
      </c>
      <c r="M92">
        <v>2</v>
      </c>
      <c r="N92" s="8">
        <f t="shared" si="20"/>
        <v>25.293750000000003</v>
      </c>
    </row>
    <row r="93" spans="1:14" x14ac:dyDescent="0.25">
      <c r="A93" s="9" t="s">
        <v>25</v>
      </c>
      <c r="B93" s="23">
        <v>784</v>
      </c>
      <c r="C93" s="7">
        <f t="shared" si="14"/>
        <v>744.8</v>
      </c>
      <c r="D93" s="7">
        <f t="shared" si="15"/>
        <v>62.066666666666663</v>
      </c>
      <c r="E93" s="7">
        <f t="shared" si="16"/>
        <v>744.8</v>
      </c>
      <c r="F93" s="28">
        <f>'ORIGEN ADULTO MAYOR'!AI29</f>
        <v>700</v>
      </c>
      <c r="G93" s="23">
        <f t="shared" si="17"/>
        <v>58.333333333333336</v>
      </c>
      <c r="H93" s="6">
        <f t="shared" si="18"/>
        <v>44.799999999999955</v>
      </c>
      <c r="I93" s="6">
        <f t="shared" si="19"/>
        <v>44.799999999999955</v>
      </c>
      <c r="J93" s="22"/>
      <c r="L93">
        <v>4</v>
      </c>
      <c r="M93">
        <v>2</v>
      </c>
      <c r="N93" s="8">
        <f t="shared" si="20"/>
        <v>1.3999999999999986</v>
      </c>
    </row>
    <row r="94" spans="1:14" x14ac:dyDescent="0.25">
      <c r="A94" s="9" t="s">
        <v>26</v>
      </c>
      <c r="B94" s="23">
        <v>2567</v>
      </c>
      <c r="C94" s="7">
        <f t="shared" si="14"/>
        <v>2438.65</v>
      </c>
      <c r="D94" s="7">
        <f t="shared" si="15"/>
        <v>203.22083333333333</v>
      </c>
      <c r="E94" s="7">
        <f t="shared" si="16"/>
        <v>2438.65</v>
      </c>
      <c r="F94" s="28">
        <f>'ORIGEN ADULTO MAYOR'!AI30</f>
        <v>1908</v>
      </c>
      <c r="G94" s="23">
        <f t="shared" si="17"/>
        <v>159</v>
      </c>
      <c r="H94" s="6">
        <f t="shared" si="18"/>
        <v>530.65000000000009</v>
      </c>
      <c r="I94" s="6">
        <f t="shared" si="19"/>
        <v>530.65000000000009</v>
      </c>
      <c r="J94" s="22"/>
      <c r="L94">
        <v>6</v>
      </c>
      <c r="M94">
        <v>4</v>
      </c>
      <c r="N94" s="8">
        <f t="shared" si="20"/>
        <v>11.055208333333335</v>
      </c>
    </row>
    <row r="95" spans="1:14" x14ac:dyDescent="0.25">
      <c r="A95" s="9" t="s">
        <v>27</v>
      </c>
      <c r="B95" s="23">
        <v>787</v>
      </c>
      <c r="C95" s="7">
        <f t="shared" si="14"/>
        <v>747.65</v>
      </c>
      <c r="D95" s="7">
        <f t="shared" si="15"/>
        <v>62.304166666666667</v>
      </c>
      <c r="E95" s="7">
        <f t="shared" si="16"/>
        <v>747.65</v>
      </c>
      <c r="F95" s="28">
        <f>'ORIGEN ADULTO MAYOR'!AI31</f>
        <v>554</v>
      </c>
      <c r="G95" s="23">
        <f t="shared" si="17"/>
        <v>46.166666666666664</v>
      </c>
      <c r="H95" s="6">
        <f t="shared" si="18"/>
        <v>193.64999999999998</v>
      </c>
      <c r="I95" s="6">
        <f t="shared" si="19"/>
        <v>193.64999999999998</v>
      </c>
      <c r="J95" s="22"/>
      <c r="L95">
        <v>2</v>
      </c>
      <c r="M95">
        <v>1</v>
      </c>
      <c r="N95" s="8">
        <f t="shared" si="20"/>
        <v>12.103124999999999</v>
      </c>
    </row>
    <row r="96" spans="1:14" x14ac:dyDescent="0.25">
      <c r="A96" s="9" t="s">
        <v>28</v>
      </c>
      <c r="B96" s="23">
        <v>156</v>
      </c>
      <c r="C96" s="7">
        <f t="shared" si="14"/>
        <v>148.19999999999999</v>
      </c>
      <c r="D96" s="7">
        <f t="shared" si="15"/>
        <v>12.35</v>
      </c>
      <c r="E96" s="7">
        <f t="shared" si="16"/>
        <v>148.19999999999999</v>
      </c>
      <c r="F96" s="28">
        <f>'ORIGEN ADULTO MAYOR'!AI32</f>
        <v>161</v>
      </c>
      <c r="G96" s="23">
        <f t="shared" si="17"/>
        <v>13.416666666666666</v>
      </c>
      <c r="H96" s="6">
        <f t="shared" si="18"/>
        <v>-12.800000000000011</v>
      </c>
      <c r="I96" s="6">
        <f t="shared" si="19"/>
        <v>-12.800000000000011</v>
      </c>
      <c r="J96" s="22"/>
      <c r="L96">
        <v>1</v>
      </c>
      <c r="M96">
        <v>1</v>
      </c>
      <c r="N96" s="8">
        <f t="shared" si="20"/>
        <v>-1.6000000000000014</v>
      </c>
    </row>
    <row r="97" spans="1:14" x14ac:dyDescent="0.25">
      <c r="A97" s="9" t="s">
        <v>30</v>
      </c>
      <c r="B97" s="23">
        <v>60253</v>
      </c>
      <c r="C97" s="7">
        <f t="shared" si="14"/>
        <v>57240.35</v>
      </c>
      <c r="D97" s="7">
        <f t="shared" si="15"/>
        <v>4770.0291666666662</v>
      </c>
      <c r="E97" s="7">
        <f t="shared" si="16"/>
        <v>57240.349999999991</v>
      </c>
      <c r="F97" s="28">
        <f>'ORIGEN ADULTO MAYOR'!AI33</f>
        <v>50834</v>
      </c>
      <c r="G97" s="23">
        <f t="shared" si="17"/>
        <v>4236.166666666667</v>
      </c>
      <c r="H97" s="6">
        <f t="shared" si="18"/>
        <v>6406.3499999999913</v>
      </c>
      <c r="I97" s="6">
        <f t="shared" si="19"/>
        <v>6406.3499999999913</v>
      </c>
      <c r="J97" s="22"/>
      <c r="L97">
        <v>150</v>
      </c>
      <c r="M97">
        <v>68</v>
      </c>
      <c r="N97" s="8">
        <f t="shared" si="20"/>
        <v>5.3386249999999924</v>
      </c>
    </row>
    <row r="100" spans="1:14" x14ac:dyDescent="0.25">
      <c r="A100" s="11" t="s">
        <v>45</v>
      </c>
    </row>
    <row r="102" spans="1:14" ht="75" x14ac:dyDescent="0.25">
      <c r="A102" s="3" t="s">
        <v>29</v>
      </c>
      <c r="B102" s="3" t="s">
        <v>3</v>
      </c>
      <c r="C102" s="4" t="s">
        <v>52</v>
      </c>
      <c r="D102" s="3" t="s">
        <v>31</v>
      </c>
      <c r="E102" s="4" t="s">
        <v>69</v>
      </c>
      <c r="F102" s="4" t="s">
        <v>68</v>
      </c>
      <c r="G102" s="4" t="s">
        <v>61</v>
      </c>
      <c r="H102" s="3" t="s">
        <v>32</v>
      </c>
      <c r="I102" s="4" t="s">
        <v>66</v>
      </c>
      <c r="J102" s="15"/>
      <c r="L102" s="4" t="s">
        <v>51</v>
      </c>
      <c r="M102" s="4" t="s">
        <v>54</v>
      </c>
      <c r="N102" s="4" t="s">
        <v>53</v>
      </c>
    </row>
    <row r="103" spans="1:14" x14ac:dyDescent="0.25">
      <c r="A103" s="9" t="s">
        <v>4</v>
      </c>
      <c r="B103" s="23">
        <v>28772</v>
      </c>
      <c r="C103" s="7">
        <f>3*B103/100</f>
        <v>863.16</v>
      </c>
      <c r="D103" s="7">
        <f>C103/12</f>
        <v>71.929999999999993</v>
      </c>
      <c r="E103" s="7">
        <f>D103*$E$4</f>
        <v>863.15999999999985</v>
      </c>
      <c r="F103" s="28">
        <v>94</v>
      </c>
      <c r="G103" s="23">
        <f>F103/$E$4</f>
        <v>7.833333333333333</v>
      </c>
      <c r="H103" s="6">
        <f>E103-F103</f>
        <v>769.15999999999985</v>
      </c>
      <c r="I103" s="6">
        <f>H103+(D103*$H$4)</f>
        <v>769.15999999999985</v>
      </c>
      <c r="J103" s="21"/>
      <c r="L103">
        <v>32</v>
      </c>
      <c r="M103">
        <v>8</v>
      </c>
      <c r="N103" s="8">
        <f>(I103/M103)/8</f>
        <v>12.018124999999998</v>
      </c>
    </row>
    <row r="104" spans="1:14" x14ac:dyDescent="0.25">
      <c r="A104" s="9" t="s">
        <v>5</v>
      </c>
      <c r="B104" s="23">
        <v>10586</v>
      </c>
      <c r="C104" s="7">
        <f t="shared" ref="C104:C127" si="21">3*B104/100</f>
        <v>317.58</v>
      </c>
      <c r="D104" s="7">
        <f t="shared" ref="D104:D128" si="22">C104/12</f>
        <v>26.465</v>
      </c>
      <c r="E104" s="7">
        <f t="shared" ref="E104:E128" si="23">D104*$E$4</f>
        <v>317.58</v>
      </c>
      <c r="F104" s="28">
        <v>3</v>
      </c>
      <c r="G104" s="23">
        <f t="shared" ref="G104:G128" si="24">F104/$E$4</f>
        <v>0.25</v>
      </c>
      <c r="H104" s="6">
        <f t="shared" ref="H104:H128" si="25">E104-F104</f>
        <v>314.58</v>
      </c>
      <c r="I104" s="6">
        <f t="shared" ref="I104:I128" si="26">H104+(D104*$H$4)</f>
        <v>314.58</v>
      </c>
      <c r="J104" s="21"/>
      <c r="L104">
        <v>14</v>
      </c>
      <c r="M104">
        <v>4</v>
      </c>
      <c r="N104" s="8">
        <f>(I104/L104)/8</f>
        <v>2.8087499999999999</v>
      </c>
    </row>
    <row r="105" spans="1:14" x14ac:dyDescent="0.25">
      <c r="A105" s="9" t="s">
        <v>6</v>
      </c>
      <c r="B105" s="23">
        <v>14208</v>
      </c>
      <c r="C105" s="7">
        <f t="shared" si="21"/>
        <v>426.24</v>
      </c>
      <c r="D105" s="7">
        <f t="shared" si="22"/>
        <v>35.520000000000003</v>
      </c>
      <c r="E105" s="7">
        <f t="shared" si="23"/>
        <v>426.24</v>
      </c>
      <c r="F105" s="28">
        <v>56</v>
      </c>
      <c r="G105" s="23">
        <f t="shared" si="24"/>
        <v>4.666666666666667</v>
      </c>
      <c r="H105" s="6">
        <f t="shared" si="25"/>
        <v>370.24</v>
      </c>
      <c r="I105" s="6">
        <f t="shared" si="26"/>
        <v>370.24</v>
      </c>
      <c r="J105" s="21"/>
      <c r="L105">
        <v>20</v>
      </c>
      <c r="M105">
        <v>4</v>
      </c>
      <c r="N105" s="8">
        <f>(I105/L105)/8</f>
        <v>2.3140000000000001</v>
      </c>
    </row>
    <row r="106" spans="1:14" x14ac:dyDescent="0.25">
      <c r="A106" s="9" t="s">
        <v>7</v>
      </c>
      <c r="B106" s="23">
        <v>964</v>
      </c>
      <c r="C106" s="7">
        <f t="shared" si="21"/>
        <v>28.92</v>
      </c>
      <c r="D106" s="7">
        <f t="shared" si="22"/>
        <v>2.41</v>
      </c>
      <c r="E106" s="7">
        <f t="shared" si="23"/>
        <v>28.92</v>
      </c>
      <c r="F106" s="28">
        <v>4</v>
      </c>
      <c r="G106" s="23">
        <f t="shared" si="24"/>
        <v>0.33333333333333331</v>
      </c>
      <c r="H106" s="6">
        <f t="shared" si="25"/>
        <v>24.92</v>
      </c>
      <c r="I106" s="6">
        <f t="shared" si="26"/>
        <v>24.92</v>
      </c>
      <c r="J106" s="21"/>
      <c r="L106">
        <v>3</v>
      </c>
      <c r="M106">
        <v>1</v>
      </c>
      <c r="N106" s="8">
        <f t="shared" ref="N106:N128" si="27">(I106/L106)/8</f>
        <v>1.0383333333333333</v>
      </c>
    </row>
    <row r="107" spans="1:14" x14ac:dyDescent="0.25">
      <c r="A107" s="9" t="s">
        <v>8</v>
      </c>
      <c r="B107" s="23">
        <v>4672</v>
      </c>
      <c r="C107" s="7">
        <f t="shared" si="21"/>
        <v>140.16</v>
      </c>
      <c r="D107" s="7">
        <f t="shared" si="22"/>
        <v>11.68</v>
      </c>
      <c r="E107" s="7">
        <f t="shared" si="23"/>
        <v>140.16</v>
      </c>
      <c r="F107" s="28">
        <v>1</v>
      </c>
      <c r="G107" s="23">
        <f t="shared" si="24"/>
        <v>8.3333333333333329E-2</v>
      </c>
      <c r="H107" s="6">
        <f t="shared" si="25"/>
        <v>139.16</v>
      </c>
      <c r="I107" s="6">
        <f t="shared" si="26"/>
        <v>139.16</v>
      </c>
      <c r="J107" s="21"/>
      <c r="L107">
        <v>6</v>
      </c>
      <c r="M107">
        <v>2</v>
      </c>
      <c r="N107" s="8">
        <f t="shared" si="27"/>
        <v>2.8991666666666664</v>
      </c>
    </row>
    <row r="108" spans="1:14" x14ac:dyDescent="0.25">
      <c r="A108" s="9" t="s">
        <v>9</v>
      </c>
      <c r="B108" s="23">
        <v>1939</v>
      </c>
      <c r="C108" s="7">
        <f t="shared" si="21"/>
        <v>58.17</v>
      </c>
      <c r="D108" s="7">
        <f t="shared" si="22"/>
        <v>4.8475000000000001</v>
      </c>
      <c r="E108" s="7">
        <f t="shared" si="23"/>
        <v>58.17</v>
      </c>
      <c r="F108" s="28">
        <v>0</v>
      </c>
      <c r="G108" s="23">
        <f t="shared" si="24"/>
        <v>0</v>
      </c>
      <c r="H108" s="6">
        <f t="shared" si="25"/>
        <v>58.17</v>
      </c>
      <c r="I108" s="6">
        <f t="shared" si="26"/>
        <v>58.17</v>
      </c>
      <c r="J108" s="21"/>
      <c r="L108">
        <v>4</v>
      </c>
      <c r="M108">
        <v>1</v>
      </c>
      <c r="N108" s="8">
        <f t="shared" si="27"/>
        <v>1.8178125000000001</v>
      </c>
    </row>
    <row r="109" spans="1:14" x14ac:dyDescent="0.25">
      <c r="A109" s="9" t="s">
        <v>10</v>
      </c>
      <c r="B109" s="23">
        <v>7712</v>
      </c>
      <c r="C109" s="7">
        <f t="shared" si="21"/>
        <v>231.36</v>
      </c>
      <c r="D109" s="7">
        <f t="shared" si="22"/>
        <v>19.28</v>
      </c>
      <c r="E109" s="7">
        <f t="shared" si="23"/>
        <v>231.36</v>
      </c>
      <c r="F109" s="28">
        <v>16</v>
      </c>
      <c r="G109" s="23">
        <f t="shared" si="24"/>
        <v>1.3333333333333333</v>
      </c>
      <c r="H109" s="6">
        <f t="shared" si="25"/>
        <v>215.36</v>
      </c>
      <c r="I109" s="6">
        <f t="shared" si="26"/>
        <v>215.36</v>
      </c>
      <c r="J109" s="21"/>
      <c r="L109">
        <v>10</v>
      </c>
      <c r="M109">
        <v>4</v>
      </c>
      <c r="N109" s="8">
        <f t="shared" si="27"/>
        <v>2.6920000000000002</v>
      </c>
    </row>
    <row r="110" spans="1:14" x14ac:dyDescent="0.25">
      <c r="A110" s="9" t="s">
        <v>11</v>
      </c>
      <c r="B110" s="23">
        <v>3857</v>
      </c>
      <c r="C110" s="7">
        <f t="shared" si="21"/>
        <v>115.71</v>
      </c>
      <c r="D110" s="7">
        <f t="shared" si="22"/>
        <v>9.6425000000000001</v>
      </c>
      <c r="E110" s="7">
        <f t="shared" si="23"/>
        <v>115.71000000000001</v>
      </c>
      <c r="F110" s="28">
        <v>26</v>
      </c>
      <c r="G110" s="23">
        <f t="shared" si="24"/>
        <v>2.1666666666666665</v>
      </c>
      <c r="H110" s="6">
        <f t="shared" si="25"/>
        <v>89.710000000000008</v>
      </c>
      <c r="I110" s="6">
        <f t="shared" si="26"/>
        <v>89.710000000000008</v>
      </c>
      <c r="J110" s="21"/>
      <c r="L110">
        <v>5</v>
      </c>
      <c r="M110">
        <v>2</v>
      </c>
      <c r="N110" s="8">
        <f t="shared" si="27"/>
        <v>2.24275</v>
      </c>
    </row>
    <row r="111" spans="1:14" x14ac:dyDescent="0.25">
      <c r="A111" s="9" t="s">
        <v>12</v>
      </c>
      <c r="B111" s="23">
        <v>1976</v>
      </c>
      <c r="C111" s="7">
        <f t="shared" si="21"/>
        <v>59.28</v>
      </c>
      <c r="D111" s="7">
        <f t="shared" si="22"/>
        <v>4.9400000000000004</v>
      </c>
      <c r="E111" s="7">
        <f t="shared" si="23"/>
        <v>59.28</v>
      </c>
      <c r="F111" s="28">
        <v>52</v>
      </c>
      <c r="G111" s="23">
        <f t="shared" si="24"/>
        <v>4.333333333333333</v>
      </c>
      <c r="H111" s="6">
        <f t="shared" si="25"/>
        <v>7.2800000000000011</v>
      </c>
      <c r="I111" s="6">
        <f t="shared" si="26"/>
        <v>7.2800000000000011</v>
      </c>
      <c r="J111" s="21"/>
      <c r="L111">
        <v>2</v>
      </c>
      <c r="M111">
        <v>1</v>
      </c>
      <c r="N111" s="8">
        <f t="shared" si="27"/>
        <v>0.45500000000000007</v>
      </c>
    </row>
    <row r="112" spans="1:14" x14ac:dyDescent="0.25">
      <c r="A112" s="9" t="s">
        <v>13</v>
      </c>
      <c r="B112" s="23">
        <v>1348</v>
      </c>
      <c r="C112" s="7">
        <f t="shared" si="21"/>
        <v>40.44</v>
      </c>
      <c r="D112" s="7">
        <f t="shared" si="22"/>
        <v>3.3699999999999997</v>
      </c>
      <c r="E112" s="7">
        <f t="shared" si="23"/>
        <v>40.44</v>
      </c>
      <c r="F112" s="28">
        <v>2</v>
      </c>
      <c r="G112" s="23">
        <f t="shared" si="24"/>
        <v>0.16666666666666666</v>
      </c>
      <c r="H112" s="6">
        <f t="shared" si="25"/>
        <v>38.44</v>
      </c>
      <c r="I112" s="6">
        <f t="shared" si="26"/>
        <v>38.44</v>
      </c>
      <c r="J112" s="21"/>
      <c r="L112">
        <v>2</v>
      </c>
      <c r="M112">
        <v>1</v>
      </c>
      <c r="N112" s="8">
        <f t="shared" si="27"/>
        <v>2.4024999999999999</v>
      </c>
    </row>
    <row r="113" spans="1:14" x14ac:dyDescent="0.25">
      <c r="A113" s="9" t="s">
        <v>14</v>
      </c>
      <c r="B113" s="23">
        <v>877</v>
      </c>
      <c r="C113" s="7">
        <f t="shared" si="21"/>
        <v>26.31</v>
      </c>
      <c r="D113" s="7">
        <f t="shared" si="22"/>
        <v>2.1924999999999999</v>
      </c>
      <c r="E113" s="7">
        <f t="shared" si="23"/>
        <v>26.31</v>
      </c>
      <c r="F113" s="28">
        <v>24</v>
      </c>
      <c r="G113" s="23">
        <f t="shared" si="24"/>
        <v>2</v>
      </c>
      <c r="H113" s="6">
        <f t="shared" si="25"/>
        <v>2.3099999999999987</v>
      </c>
      <c r="I113" s="6">
        <f t="shared" si="26"/>
        <v>2.3099999999999987</v>
      </c>
      <c r="J113" s="21"/>
      <c r="L113">
        <v>1</v>
      </c>
      <c r="M113">
        <v>1</v>
      </c>
      <c r="N113" s="8">
        <f t="shared" si="27"/>
        <v>0.28874999999999984</v>
      </c>
    </row>
    <row r="114" spans="1:14" x14ac:dyDescent="0.25">
      <c r="A114" s="9" t="s">
        <v>15</v>
      </c>
      <c r="B114" s="23">
        <v>700</v>
      </c>
      <c r="C114" s="7">
        <f t="shared" si="21"/>
        <v>21</v>
      </c>
      <c r="D114" s="7">
        <f t="shared" si="22"/>
        <v>1.75</v>
      </c>
      <c r="E114" s="7">
        <f t="shared" si="23"/>
        <v>21</v>
      </c>
      <c r="F114" s="28">
        <v>0</v>
      </c>
      <c r="G114" s="23">
        <f t="shared" si="24"/>
        <v>0</v>
      </c>
      <c r="H114" s="6">
        <f t="shared" si="25"/>
        <v>21</v>
      </c>
      <c r="I114" s="6">
        <f t="shared" si="26"/>
        <v>21</v>
      </c>
      <c r="J114" s="21"/>
      <c r="L114">
        <v>1</v>
      </c>
      <c r="M114">
        <v>1</v>
      </c>
      <c r="N114" s="8">
        <f t="shared" si="27"/>
        <v>2.625</v>
      </c>
    </row>
    <row r="115" spans="1:14" x14ac:dyDescent="0.25">
      <c r="A115" s="9" t="s">
        <v>16</v>
      </c>
      <c r="B115" s="23">
        <v>780</v>
      </c>
      <c r="C115" s="7">
        <f t="shared" si="21"/>
        <v>23.4</v>
      </c>
      <c r="D115" s="7">
        <f t="shared" si="22"/>
        <v>1.95</v>
      </c>
      <c r="E115" s="7">
        <f t="shared" si="23"/>
        <v>23.4</v>
      </c>
      <c r="F115" s="28">
        <v>0</v>
      </c>
      <c r="G115" s="23">
        <f t="shared" si="24"/>
        <v>0</v>
      </c>
      <c r="H115" s="6">
        <f t="shared" si="25"/>
        <v>23.4</v>
      </c>
      <c r="I115" s="6">
        <f t="shared" si="26"/>
        <v>23.4</v>
      </c>
      <c r="J115" s="21"/>
      <c r="L115">
        <v>1</v>
      </c>
      <c r="M115">
        <v>1</v>
      </c>
      <c r="N115" s="8">
        <f t="shared" si="27"/>
        <v>2.9249999999999998</v>
      </c>
    </row>
    <row r="116" spans="1:14" x14ac:dyDescent="0.25">
      <c r="A116" s="9" t="s">
        <v>17</v>
      </c>
      <c r="B116" s="23">
        <v>1232</v>
      </c>
      <c r="C116" s="7">
        <f t="shared" si="21"/>
        <v>36.96</v>
      </c>
      <c r="D116" s="7">
        <f t="shared" si="22"/>
        <v>3.08</v>
      </c>
      <c r="E116" s="7">
        <f t="shared" si="23"/>
        <v>36.96</v>
      </c>
      <c r="F116" s="28">
        <v>2</v>
      </c>
      <c r="G116" s="23">
        <f t="shared" si="24"/>
        <v>0.16666666666666666</v>
      </c>
      <c r="H116" s="6">
        <f t="shared" si="25"/>
        <v>34.96</v>
      </c>
      <c r="I116" s="6">
        <f t="shared" si="26"/>
        <v>34.96</v>
      </c>
      <c r="J116" s="21"/>
      <c r="L116">
        <v>2</v>
      </c>
      <c r="M116">
        <v>1</v>
      </c>
      <c r="N116" s="8">
        <f t="shared" si="27"/>
        <v>2.1850000000000001</v>
      </c>
    </row>
    <row r="117" spans="1:14" x14ac:dyDescent="0.25">
      <c r="A117" s="9" t="s">
        <v>18</v>
      </c>
      <c r="B117" s="23">
        <v>3092</v>
      </c>
      <c r="C117" s="7">
        <f t="shared" si="21"/>
        <v>92.76</v>
      </c>
      <c r="D117" s="7">
        <f t="shared" si="22"/>
        <v>7.73</v>
      </c>
      <c r="E117" s="7">
        <f t="shared" si="23"/>
        <v>92.76</v>
      </c>
      <c r="F117" s="28">
        <v>0</v>
      </c>
      <c r="G117" s="23">
        <f t="shared" si="24"/>
        <v>0</v>
      </c>
      <c r="H117" s="6">
        <f t="shared" si="25"/>
        <v>92.76</v>
      </c>
      <c r="I117" s="6">
        <f t="shared" si="26"/>
        <v>92.76</v>
      </c>
      <c r="J117" s="21"/>
      <c r="L117">
        <v>4</v>
      </c>
      <c r="M117">
        <v>2</v>
      </c>
      <c r="N117" s="8">
        <f t="shared" si="27"/>
        <v>2.8987500000000002</v>
      </c>
    </row>
    <row r="118" spans="1:14" x14ac:dyDescent="0.25">
      <c r="A118" s="9" t="s">
        <v>19</v>
      </c>
      <c r="B118" s="23">
        <v>2849</v>
      </c>
      <c r="C118" s="7">
        <f t="shared" si="21"/>
        <v>85.47</v>
      </c>
      <c r="D118" s="7">
        <f t="shared" si="22"/>
        <v>7.1224999999999996</v>
      </c>
      <c r="E118" s="7">
        <f t="shared" si="23"/>
        <v>85.47</v>
      </c>
      <c r="F118" s="28">
        <v>0</v>
      </c>
      <c r="G118" s="23">
        <f t="shared" si="24"/>
        <v>0</v>
      </c>
      <c r="H118" s="6">
        <f t="shared" si="25"/>
        <v>85.47</v>
      </c>
      <c r="I118" s="6">
        <f t="shared" si="26"/>
        <v>85.47</v>
      </c>
      <c r="J118" s="21"/>
      <c r="L118">
        <v>3</v>
      </c>
      <c r="M118">
        <v>1</v>
      </c>
      <c r="N118" s="8">
        <f t="shared" si="27"/>
        <v>3.5612499999999998</v>
      </c>
    </row>
    <row r="119" spans="1:14" x14ac:dyDescent="0.25">
      <c r="A119" s="9" t="s">
        <v>20</v>
      </c>
      <c r="B119" s="23">
        <v>1543</v>
      </c>
      <c r="C119" s="7">
        <f t="shared" si="21"/>
        <v>46.29</v>
      </c>
      <c r="D119" s="7">
        <f t="shared" si="22"/>
        <v>3.8574999999999999</v>
      </c>
      <c r="E119" s="7">
        <f t="shared" si="23"/>
        <v>46.29</v>
      </c>
      <c r="F119" s="28">
        <v>0</v>
      </c>
      <c r="G119" s="23">
        <f t="shared" si="24"/>
        <v>0</v>
      </c>
      <c r="H119" s="6">
        <f t="shared" si="25"/>
        <v>46.29</v>
      </c>
      <c r="I119" s="6">
        <f t="shared" si="26"/>
        <v>46.29</v>
      </c>
      <c r="J119" s="21"/>
      <c r="L119">
        <v>2</v>
      </c>
      <c r="M119">
        <v>1</v>
      </c>
      <c r="N119" s="8">
        <f t="shared" si="27"/>
        <v>2.8931249999999999</v>
      </c>
    </row>
    <row r="120" spans="1:14" x14ac:dyDescent="0.25">
      <c r="A120" s="9" t="s">
        <v>21</v>
      </c>
      <c r="B120" s="23">
        <v>6271</v>
      </c>
      <c r="C120" s="7">
        <f t="shared" si="21"/>
        <v>188.13</v>
      </c>
      <c r="D120" s="7">
        <f t="shared" si="22"/>
        <v>15.6775</v>
      </c>
      <c r="E120" s="7">
        <f t="shared" si="23"/>
        <v>188.13</v>
      </c>
      <c r="F120" s="28">
        <v>206</v>
      </c>
      <c r="G120" s="23">
        <f t="shared" si="24"/>
        <v>17.166666666666668</v>
      </c>
      <c r="H120" s="6">
        <f t="shared" si="25"/>
        <v>-17.870000000000005</v>
      </c>
      <c r="I120" s="6">
        <f t="shared" si="26"/>
        <v>-17.870000000000005</v>
      </c>
      <c r="J120" s="21"/>
      <c r="L120">
        <v>10</v>
      </c>
      <c r="M120">
        <v>10</v>
      </c>
      <c r="N120" s="8">
        <f t="shared" si="27"/>
        <v>-0.22337500000000005</v>
      </c>
    </row>
    <row r="121" spans="1:14" x14ac:dyDescent="0.25">
      <c r="A121" s="9" t="s">
        <v>22</v>
      </c>
      <c r="B121" s="23">
        <v>5349</v>
      </c>
      <c r="C121" s="7">
        <f t="shared" si="21"/>
        <v>160.47</v>
      </c>
      <c r="D121" s="7">
        <f t="shared" si="22"/>
        <v>13.3725</v>
      </c>
      <c r="E121" s="7">
        <f t="shared" si="23"/>
        <v>160.47</v>
      </c>
      <c r="F121" s="28">
        <v>17</v>
      </c>
      <c r="G121" s="23">
        <f t="shared" si="24"/>
        <v>1.4166666666666667</v>
      </c>
      <c r="H121" s="6">
        <f t="shared" si="25"/>
        <v>143.47</v>
      </c>
      <c r="I121" s="6">
        <f t="shared" si="26"/>
        <v>143.47</v>
      </c>
      <c r="J121" s="21"/>
      <c r="L121">
        <v>10</v>
      </c>
      <c r="M121">
        <v>10</v>
      </c>
      <c r="N121" s="8">
        <f t="shared" si="27"/>
        <v>1.7933749999999999</v>
      </c>
    </row>
    <row r="122" spans="1:14" x14ac:dyDescent="0.25">
      <c r="A122" s="9" t="s">
        <v>23</v>
      </c>
      <c r="B122" s="23">
        <v>2054</v>
      </c>
      <c r="C122" s="7">
        <f t="shared" si="21"/>
        <v>61.62</v>
      </c>
      <c r="D122" s="7">
        <f t="shared" si="22"/>
        <v>5.1349999999999998</v>
      </c>
      <c r="E122" s="7">
        <f t="shared" si="23"/>
        <v>61.62</v>
      </c>
      <c r="F122" s="28">
        <v>1</v>
      </c>
      <c r="G122" s="23">
        <f t="shared" si="24"/>
        <v>8.3333333333333329E-2</v>
      </c>
      <c r="H122" s="6">
        <f t="shared" si="25"/>
        <v>60.62</v>
      </c>
      <c r="I122" s="6">
        <f t="shared" si="26"/>
        <v>60.62</v>
      </c>
      <c r="J122" s="21"/>
      <c r="L122">
        <v>3</v>
      </c>
      <c r="M122">
        <v>2</v>
      </c>
      <c r="N122" s="8">
        <f t="shared" si="27"/>
        <v>2.5258333333333334</v>
      </c>
    </row>
    <row r="123" spans="1:14" x14ac:dyDescent="0.25">
      <c r="A123" s="9" t="s">
        <v>24</v>
      </c>
      <c r="B123" s="23">
        <v>2256</v>
      </c>
      <c r="C123" s="7">
        <f t="shared" si="21"/>
        <v>67.680000000000007</v>
      </c>
      <c r="D123" s="7">
        <f t="shared" si="22"/>
        <v>5.6400000000000006</v>
      </c>
      <c r="E123" s="7">
        <f t="shared" si="23"/>
        <v>67.680000000000007</v>
      </c>
      <c r="F123" s="28">
        <v>2</v>
      </c>
      <c r="G123" s="23">
        <f t="shared" si="24"/>
        <v>0.16666666666666666</v>
      </c>
      <c r="H123" s="6">
        <f t="shared" si="25"/>
        <v>65.680000000000007</v>
      </c>
      <c r="I123" s="6">
        <f t="shared" si="26"/>
        <v>65.680000000000007</v>
      </c>
      <c r="J123" s="21"/>
      <c r="L123">
        <v>2</v>
      </c>
      <c r="M123">
        <v>2</v>
      </c>
      <c r="N123" s="8">
        <f t="shared" si="27"/>
        <v>4.1050000000000004</v>
      </c>
    </row>
    <row r="124" spans="1:14" x14ac:dyDescent="0.25">
      <c r="A124" s="9" t="s">
        <v>25</v>
      </c>
      <c r="B124" s="23">
        <v>1443</v>
      </c>
      <c r="C124" s="7">
        <f t="shared" si="21"/>
        <v>43.29</v>
      </c>
      <c r="D124" s="7">
        <f t="shared" si="22"/>
        <v>3.6074999999999999</v>
      </c>
      <c r="E124" s="7">
        <f t="shared" si="23"/>
        <v>43.29</v>
      </c>
      <c r="F124" s="28">
        <v>0</v>
      </c>
      <c r="G124" s="23">
        <f t="shared" si="24"/>
        <v>0</v>
      </c>
      <c r="H124" s="6">
        <f t="shared" si="25"/>
        <v>43.29</v>
      </c>
      <c r="I124" s="6">
        <f t="shared" si="26"/>
        <v>43.29</v>
      </c>
      <c r="J124" s="21"/>
      <c r="L124">
        <v>4</v>
      </c>
      <c r="M124">
        <v>2</v>
      </c>
      <c r="N124" s="8">
        <f t="shared" si="27"/>
        <v>1.3528125</v>
      </c>
    </row>
    <row r="125" spans="1:14" x14ac:dyDescent="0.25">
      <c r="A125" s="9" t="s">
        <v>26</v>
      </c>
      <c r="B125" s="23">
        <v>4727</v>
      </c>
      <c r="C125" s="7">
        <f t="shared" si="21"/>
        <v>141.81</v>
      </c>
      <c r="D125" s="7">
        <f t="shared" si="22"/>
        <v>11.817500000000001</v>
      </c>
      <c r="E125" s="7">
        <f t="shared" si="23"/>
        <v>141.81</v>
      </c>
      <c r="F125" s="28">
        <v>20</v>
      </c>
      <c r="G125" s="23">
        <f t="shared" si="24"/>
        <v>1.6666666666666667</v>
      </c>
      <c r="H125" s="6">
        <f t="shared" si="25"/>
        <v>121.81</v>
      </c>
      <c r="I125" s="6">
        <f t="shared" si="26"/>
        <v>121.81</v>
      </c>
      <c r="J125" s="21"/>
      <c r="L125">
        <v>6</v>
      </c>
      <c r="M125">
        <v>4</v>
      </c>
      <c r="N125" s="8">
        <f t="shared" si="27"/>
        <v>2.5377083333333332</v>
      </c>
    </row>
    <row r="126" spans="1:14" x14ac:dyDescent="0.25">
      <c r="A126" s="9" t="s">
        <v>27</v>
      </c>
      <c r="B126" s="23">
        <v>1448</v>
      </c>
      <c r="C126" s="7">
        <f t="shared" si="21"/>
        <v>43.44</v>
      </c>
      <c r="D126" s="7">
        <f t="shared" si="22"/>
        <v>3.6199999999999997</v>
      </c>
      <c r="E126" s="7">
        <f t="shared" si="23"/>
        <v>43.44</v>
      </c>
      <c r="F126" s="28">
        <v>0</v>
      </c>
      <c r="G126" s="23">
        <f t="shared" si="24"/>
        <v>0</v>
      </c>
      <c r="H126" s="6">
        <f t="shared" si="25"/>
        <v>43.44</v>
      </c>
      <c r="I126" s="6">
        <f t="shared" si="26"/>
        <v>43.44</v>
      </c>
      <c r="J126" s="21"/>
      <c r="L126">
        <v>2</v>
      </c>
      <c r="M126">
        <v>1</v>
      </c>
      <c r="N126" s="8">
        <f t="shared" si="27"/>
        <v>2.7149999999999999</v>
      </c>
    </row>
    <row r="127" spans="1:14" x14ac:dyDescent="0.25">
      <c r="A127" s="9" t="s">
        <v>28</v>
      </c>
      <c r="B127" s="23">
        <v>287</v>
      </c>
      <c r="C127" s="7">
        <f t="shared" si="21"/>
        <v>8.61</v>
      </c>
      <c r="D127" s="7">
        <f t="shared" si="22"/>
        <v>0.71749999999999992</v>
      </c>
      <c r="E127" s="7">
        <f t="shared" si="23"/>
        <v>8.61</v>
      </c>
      <c r="F127" s="28">
        <v>0</v>
      </c>
      <c r="G127" s="23">
        <f t="shared" si="24"/>
        <v>0</v>
      </c>
      <c r="H127" s="6">
        <f t="shared" si="25"/>
        <v>8.61</v>
      </c>
      <c r="I127" s="6">
        <f t="shared" si="26"/>
        <v>8.61</v>
      </c>
      <c r="J127" s="21"/>
      <c r="L127">
        <v>1</v>
      </c>
      <c r="M127">
        <v>1</v>
      </c>
      <c r="N127" s="8">
        <f t="shared" si="27"/>
        <v>1.0762499999999999</v>
      </c>
    </row>
    <row r="128" spans="1:14" x14ac:dyDescent="0.25">
      <c r="A128" s="9" t="s">
        <v>30</v>
      </c>
      <c r="B128" s="23"/>
      <c r="C128" s="7">
        <v>747</v>
      </c>
      <c r="D128" s="7">
        <f t="shared" si="22"/>
        <v>62.25</v>
      </c>
      <c r="E128" s="7">
        <f t="shared" si="23"/>
        <v>747</v>
      </c>
      <c r="F128" s="7">
        <f>SUM(F103:F127)</f>
        <v>526</v>
      </c>
      <c r="G128" s="23">
        <f t="shared" si="24"/>
        <v>43.833333333333336</v>
      </c>
      <c r="H128" s="6">
        <f t="shared" si="25"/>
        <v>221</v>
      </c>
      <c r="I128" s="6">
        <f t="shared" si="26"/>
        <v>221</v>
      </c>
      <c r="J128" s="21"/>
      <c r="L128">
        <v>150</v>
      </c>
      <c r="M128">
        <v>68</v>
      </c>
      <c r="N128" s="8">
        <f t="shared" si="27"/>
        <v>0.18416666666666667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SALUD DEL NIÑO</vt:lpstr>
      <vt:lpstr>ORIGEN NIÑO</vt:lpstr>
      <vt:lpstr>SALUD DEL ADOLESCENTE</vt:lpstr>
      <vt:lpstr>ORIGEN ADOLESCENTE</vt:lpstr>
      <vt:lpstr>SALUD DE LA MUJER</vt:lpstr>
      <vt:lpstr>ORIGEN MUJER</vt:lpstr>
      <vt:lpstr>SALUD DEL HOMBRE</vt:lpstr>
      <vt:lpstr>ORIGEN HOMBRE</vt:lpstr>
      <vt:lpstr>SALUD DEL ADULTO MAYOR </vt:lpstr>
      <vt:lpstr>ORIGEN ADULTO MAYOR</vt:lpstr>
      <vt:lpstr>'ORIGEN ADOLESCENTE'!Consulta_desde_simo</vt:lpstr>
      <vt:lpstr>'ORIGEN ADULTO MAYOR'!Consulta_desde_simo</vt:lpstr>
      <vt:lpstr>'ORIGEN HOMBRE'!Consulta_desde_simo</vt:lpstr>
      <vt:lpstr>'ORIGEN MUJER'!Consulta_desde_simo</vt:lpstr>
      <vt:lpstr>'ORIGEN NIÑO'!Consulta_desde_simo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2022-06-08T19:20:09Z</dcterms:created>
  <dcterms:modified xsi:type="dcterms:W3CDTF">2025-01-10T21:49:09Z</dcterms:modified>
</cp:coreProperties>
</file>